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تجسير\"/>
    </mc:Choice>
  </mc:AlternateContent>
  <xr:revisionPtr revIDLastSave="0" documentId="13_ncr:1_{9376B235-8AD0-47C0-B6A3-255DD3BF9319}" xr6:coauthVersionLast="47" xr6:coauthVersionMax="47" xr10:uidLastSave="{00000000-0000-0000-0000-000000000000}"/>
  <bookViews>
    <workbookView xWindow="-120" yWindow="-120" windowWidth="29040" windowHeight="15720" tabRatio="767" activeTab="2" xr2:uid="{00000000-000D-0000-FFFF-FFFF00000000}"/>
  </bookViews>
  <sheets>
    <sheet name="دراسة الجدوى " sheetId="55" r:id="rId1"/>
    <sheet name="الموازنة المالية " sheetId="56" r:id="rId2"/>
    <sheet name="الموازنة المالية التفصيلية" sheetId="57" r:id="rId3"/>
    <sheet name="مكافأة التدريس" sheetId="58" r:id="rId4"/>
    <sheet name="مسير مكافأة التدريس " sheetId="59" r:id="rId5"/>
    <sheet name="مكافأة  العاملين بالكليات" sheetId="39" r:id="rId6"/>
    <sheet name="مسير العاملين بالكليات" sheetId="60" r:id="rId7"/>
  </sheets>
  <definedNames>
    <definedName name="_xlnm.Print_Area" localSheetId="5">'مكافأة  العاملين بالكليات'!$A$1:$P$86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9" l="1"/>
  <c r="C17" i="59"/>
  <c r="C21" i="59"/>
  <c r="C19" i="59"/>
  <c r="C44" i="60"/>
  <c r="G44" i="60"/>
  <c r="J44" i="60"/>
  <c r="K44" i="60"/>
  <c r="C14" i="59"/>
  <c r="C35" i="59"/>
  <c r="C36" i="59"/>
  <c r="C37" i="59"/>
  <c r="H6" i="59"/>
  <c r="C8" i="59"/>
  <c r="C6" i="59"/>
  <c r="C64" i="60"/>
  <c r="C65" i="60"/>
  <c r="C66" i="60"/>
  <c r="B52" i="60"/>
  <c r="C52" i="60"/>
  <c r="G52" i="60"/>
  <c r="J52" i="60"/>
  <c r="K52" i="60"/>
  <c r="B53" i="60"/>
  <c r="C53" i="60"/>
  <c r="G53" i="60"/>
  <c r="J53" i="60"/>
  <c r="K53" i="60"/>
  <c r="B54" i="60"/>
  <c r="C54" i="60"/>
  <c r="G54" i="60"/>
  <c r="J54" i="60"/>
  <c r="K54" i="60"/>
  <c r="B55" i="60"/>
  <c r="C55" i="60"/>
  <c r="G55" i="60"/>
  <c r="J55" i="60"/>
  <c r="K55" i="60"/>
  <c r="B56" i="60"/>
  <c r="C56" i="60"/>
  <c r="G56" i="60"/>
  <c r="J56" i="60"/>
  <c r="K56" i="60"/>
  <c r="B57" i="60"/>
  <c r="C57" i="60"/>
  <c r="G57" i="60"/>
  <c r="J57" i="60"/>
  <c r="K57" i="60"/>
  <c r="B58" i="60"/>
  <c r="C58" i="60"/>
  <c r="G58" i="60"/>
  <c r="J58" i="60"/>
  <c r="K58" i="60"/>
  <c r="B59" i="60"/>
  <c r="C59" i="60"/>
  <c r="G59" i="60"/>
  <c r="J59" i="60"/>
  <c r="K59" i="60"/>
  <c r="B60" i="60"/>
  <c r="C60" i="60"/>
  <c r="G60" i="60"/>
  <c r="J60" i="60"/>
  <c r="K60" i="60"/>
  <c r="B61" i="60"/>
  <c r="C61" i="60"/>
  <c r="G61" i="60"/>
  <c r="J61" i="60"/>
  <c r="K61" i="60"/>
  <c r="G28" i="60"/>
  <c r="J28" i="60"/>
  <c r="K28" i="60"/>
  <c r="G29" i="60"/>
  <c r="J29" i="60"/>
  <c r="K29" i="60"/>
  <c r="G30" i="60"/>
  <c r="J30" i="60"/>
  <c r="K30" i="60"/>
  <c r="G31" i="60"/>
  <c r="J31" i="60"/>
  <c r="K31" i="60"/>
  <c r="G32" i="60"/>
  <c r="J32" i="60"/>
  <c r="K32" i="60"/>
  <c r="G33" i="60"/>
  <c r="J33" i="60"/>
  <c r="K33" i="60"/>
  <c r="G34" i="60"/>
  <c r="J34" i="60"/>
  <c r="K34" i="60"/>
  <c r="G35" i="60"/>
  <c r="J35" i="60"/>
  <c r="K35" i="60"/>
  <c r="G36" i="60"/>
  <c r="J36" i="60"/>
  <c r="K36" i="60"/>
  <c r="G37" i="60"/>
  <c r="J37" i="60"/>
  <c r="K37" i="60"/>
  <c r="G38" i="60"/>
  <c r="J38" i="60"/>
  <c r="K38" i="60"/>
  <c r="G39" i="60"/>
  <c r="J39" i="60"/>
  <c r="K39" i="60"/>
  <c r="G40" i="60"/>
  <c r="J40" i="60"/>
  <c r="K40" i="60"/>
  <c r="G41" i="60"/>
  <c r="J41" i="60"/>
  <c r="K41" i="60"/>
  <c r="G42" i="60"/>
  <c r="J42" i="60"/>
  <c r="K42" i="60"/>
  <c r="G43" i="60"/>
  <c r="J43" i="60"/>
  <c r="K43" i="60"/>
  <c r="G45" i="60"/>
  <c r="J45" i="60"/>
  <c r="K45" i="60"/>
  <c r="G46" i="60"/>
  <c r="J46" i="60"/>
  <c r="K46" i="60"/>
  <c r="G47" i="60"/>
  <c r="J47" i="60"/>
  <c r="K47" i="60"/>
  <c r="B28" i="60"/>
  <c r="C28" i="60"/>
  <c r="B29" i="60"/>
  <c r="C29" i="60"/>
  <c r="B30" i="60"/>
  <c r="C30" i="60"/>
  <c r="B31" i="60"/>
  <c r="C31" i="60"/>
  <c r="B32" i="60"/>
  <c r="C32" i="60"/>
  <c r="B33" i="60"/>
  <c r="C33" i="60"/>
  <c r="B34" i="60"/>
  <c r="C34" i="60"/>
  <c r="B35" i="60"/>
  <c r="C35" i="60"/>
  <c r="B36" i="60"/>
  <c r="C36" i="60"/>
  <c r="B37" i="60"/>
  <c r="C37" i="60"/>
  <c r="B38" i="60"/>
  <c r="C38" i="60"/>
  <c r="B39" i="60"/>
  <c r="C39" i="60"/>
  <c r="B40" i="60"/>
  <c r="C40" i="60"/>
  <c r="B41" i="60"/>
  <c r="C41" i="60"/>
  <c r="B42" i="60"/>
  <c r="C42" i="60"/>
  <c r="B43" i="60"/>
  <c r="C43" i="60"/>
  <c r="B44" i="60"/>
  <c r="B45" i="60"/>
  <c r="C45" i="60"/>
  <c r="B46" i="60"/>
  <c r="C46" i="60"/>
  <c r="B47" i="60"/>
  <c r="C47" i="60"/>
  <c r="J19" i="60"/>
  <c r="K19" i="60"/>
  <c r="J20" i="60"/>
  <c r="K20" i="60"/>
  <c r="J21" i="60"/>
  <c r="K21" i="60"/>
  <c r="J22" i="60"/>
  <c r="J24" i="60" s="1"/>
  <c r="K22" i="60"/>
  <c r="J23" i="60"/>
  <c r="K23" i="60"/>
  <c r="B19" i="60"/>
  <c r="C19" i="60"/>
  <c r="E19" i="60"/>
  <c r="B20" i="60"/>
  <c r="C20" i="60"/>
  <c r="E20" i="60"/>
  <c r="B21" i="60"/>
  <c r="C21" i="60"/>
  <c r="E21" i="60"/>
  <c r="B22" i="60"/>
  <c r="C22" i="60"/>
  <c r="E22" i="60"/>
  <c r="B23" i="60"/>
  <c r="C23" i="60"/>
  <c r="E23" i="60"/>
  <c r="J13" i="60"/>
  <c r="K13" i="60"/>
  <c r="J14" i="60"/>
  <c r="J15" i="60" s="1"/>
  <c r="K14" i="60"/>
  <c r="G13" i="60"/>
  <c r="G14" i="60"/>
  <c r="B13" i="60"/>
  <c r="C13" i="60"/>
  <c r="B14" i="60"/>
  <c r="C14" i="60"/>
  <c r="H6" i="60"/>
  <c r="C8" i="60"/>
  <c r="C6" i="60"/>
  <c r="I66" i="39"/>
  <c r="L52" i="39"/>
  <c r="L28" i="39"/>
  <c r="L19" i="39"/>
  <c r="O13" i="39"/>
  <c r="O12" i="39"/>
  <c r="O11" i="39"/>
  <c r="O10" i="39"/>
  <c r="O9" i="39"/>
  <c r="M9" i="39"/>
  <c r="H11" i="39"/>
  <c r="J48" i="60"/>
  <c r="L13" i="59" l="1"/>
  <c r="L14" i="59"/>
  <c r="L15" i="59"/>
  <c r="L16" i="59"/>
  <c r="L17" i="59"/>
  <c r="L18" i="59"/>
  <c r="L19" i="59"/>
  <c r="L20" i="59"/>
  <c r="L21" i="59"/>
  <c r="L22" i="59"/>
  <c r="L23" i="59"/>
  <c r="L24" i="59"/>
  <c r="L25" i="59"/>
  <c r="L26" i="59"/>
  <c r="L27" i="59"/>
  <c r="L28" i="59"/>
  <c r="L29" i="59"/>
  <c r="L30" i="59"/>
  <c r="L31" i="59"/>
  <c r="L32" i="59"/>
  <c r="H13" i="59"/>
  <c r="H14" i="59"/>
  <c r="H15" i="59"/>
  <c r="H16" i="59"/>
  <c r="H17" i="59"/>
  <c r="H18" i="59"/>
  <c r="H19" i="59"/>
  <c r="H20" i="59"/>
  <c r="H21" i="59"/>
  <c r="H22" i="59"/>
  <c r="H23" i="59"/>
  <c r="H24" i="59"/>
  <c r="H25" i="59"/>
  <c r="H26" i="59"/>
  <c r="H27" i="59"/>
  <c r="H28" i="59"/>
  <c r="H29" i="59"/>
  <c r="H30" i="59"/>
  <c r="H31" i="59"/>
  <c r="H32" i="59"/>
  <c r="E13" i="59"/>
  <c r="E14" i="59"/>
  <c r="E15" i="59"/>
  <c r="E16" i="59"/>
  <c r="E17" i="59"/>
  <c r="E18" i="59"/>
  <c r="E19" i="59"/>
  <c r="E20" i="59"/>
  <c r="E21" i="59"/>
  <c r="E22" i="59"/>
  <c r="E23" i="59"/>
  <c r="E24" i="59"/>
  <c r="E25" i="59"/>
  <c r="E26" i="59"/>
  <c r="E27" i="59"/>
  <c r="E28" i="59"/>
  <c r="E29" i="59"/>
  <c r="E30" i="59"/>
  <c r="E31" i="59"/>
  <c r="E32" i="59"/>
  <c r="B13" i="59"/>
  <c r="C13" i="59"/>
  <c r="B14" i="59"/>
  <c r="B15" i="59"/>
  <c r="B16" i="59"/>
  <c r="C16" i="59"/>
  <c r="B17" i="59"/>
  <c r="B18" i="59"/>
  <c r="C18" i="59"/>
  <c r="B19" i="59"/>
  <c r="B20" i="59"/>
  <c r="C20" i="59"/>
  <c r="B21" i="59"/>
  <c r="B22" i="59"/>
  <c r="C22" i="59"/>
  <c r="B23" i="59"/>
  <c r="C23" i="59"/>
  <c r="B24" i="59"/>
  <c r="C24" i="59"/>
  <c r="B25" i="59"/>
  <c r="C25" i="59"/>
  <c r="B26" i="59"/>
  <c r="C26" i="59"/>
  <c r="B27" i="59"/>
  <c r="C27" i="59"/>
  <c r="B28" i="59"/>
  <c r="C28" i="59"/>
  <c r="B29" i="59"/>
  <c r="C29" i="59"/>
  <c r="B30" i="59"/>
  <c r="C30" i="59"/>
  <c r="B31" i="59"/>
  <c r="C31" i="59"/>
  <c r="B32" i="59"/>
  <c r="C32" i="59"/>
  <c r="I20" i="58"/>
  <c r="N7" i="58" s="1"/>
  <c r="C18" i="58"/>
  <c r="I16" i="58"/>
  <c r="I12" i="58"/>
  <c r="I14" i="58" s="1"/>
  <c r="I18" i="58" s="1"/>
  <c r="N48" i="57"/>
  <c r="N49" i="57"/>
  <c r="I37" i="57"/>
  <c r="I48" i="57"/>
  <c r="N45" i="57"/>
  <c r="M42" i="57"/>
  <c r="O42" i="57" s="1"/>
  <c r="O44" i="57"/>
  <c r="O43" i="57"/>
  <c r="C42" i="57"/>
  <c r="E42" i="57" s="1"/>
  <c r="H42" i="57"/>
  <c r="J42" i="57" s="1"/>
  <c r="I45" i="57"/>
  <c r="D45" i="57"/>
  <c r="J44" i="57"/>
  <c r="E44" i="57"/>
  <c r="J43" i="57"/>
  <c r="E43" i="57"/>
  <c r="J33" i="57"/>
  <c r="J32" i="57"/>
  <c r="H31" i="57"/>
  <c r="I34" i="57"/>
  <c r="D34" i="57"/>
  <c r="C31" i="57"/>
  <c r="E31" i="57" s="1"/>
  <c r="E33" i="57"/>
  <c r="E32" i="57"/>
  <c r="I20" i="57"/>
  <c r="N22" i="57" s="1"/>
  <c r="C18" i="57"/>
  <c r="M16" i="57"/>
  <c r="I16" i="57"/>
  <c r="I12" i="57"/>
  <c r="I14" i="57" s="1"/>
  <c r="I18" i="57" s="1"/>
  <c r="K32" i="56"/>
  <c r="K31" i="56"/>
  <c r="K30" i="56"/>
  <c r="I29" i="56"/>
  <c r="K29" i="56" s="1"/>
  <c r="K33" i="56" s="1"/>
  <c r="I20" i="56"/>
  <c r="I22" i="56" s="1"/>
  <c r="N18" i="56"/>
  <c r="C18" i="56"/>
  <c r="M16" i="56"/>
  <c r="I16" i="56"/>
  <c r="N14" i="56"/>
  <c r="I12" i="56"/>
  <c r="I14" i="56" s="1"/>
  <c r="I18" i="56" s="1"/>
  <c r="I24" i="56" s="1"/>
  <c r="I12" i="55"/>
  <c r="I14" i="55" s="1"/>
  <c r="I16" i="55"/>
  <c r="I29" i="55"/>
  <c r="K29" i="55" s="1"/>
  <c r="I20" i="55"/>
  <c r="I22" i="55" s="1"/>
  <c r="O12" i="55" s="1"/>
  <c r="C18" i="55"/>
  <c r="K32" i="55"/>
  <c r="K31" i="55"/>
  <c r="K30" i="55"/>
  <c r="N10" i="58" l="1"/>
  <c r="O46" i="57"/>
  <c r="E46" i="57"/>
  <c r="I24" i="57"/>
  <c r="D41" i="57" s="1"/>
  <c r="J46" i="57"/>
  <c r="E35" i="57"/>
  <c r="J31" i="57"/>
  <c r="J35" i="57" s="1"/>
  <c r="N18" i="57"/>
  <c r="N16" i="57"/>
  <c r="N20" i="57"/>
  <c r="N12" i="57"/>
  <c r="I22" i="57"/>
  <c r="N8" i="57"/>
  <c r="N14" i="57"/>
  <c r="O22" i="56"/>
  <c r="O12" i="56"/>
  <c r="K27" i="56" s="1"/>
  <c r="O16" i="56"/>
  <c r="O18" i="56"/>
  <c r="O20" i="56"/>
  <c r="O8" i="56"/>
  <c r="O14" i="56"/>
  <c r="C29" i="56"/>
  <c r="C31" i="56"/>
  <c r="C30" i="56"/>
  <c r="N16" i="56"/>
  <c r="N8" i="56"/>
  <c r="N22" i="56"/>
  <c r="N20" i="56"/>
  <c r="N12" i="56"/>
  <c r="I18" i="55"/>
  <c r="I24" i="55" s="1"/>
  <c r="N14" i="55"/>
  <c r="N20" i="55"/>
  <c r="N22" i="55"/>
  <c r="O16" i="55"/>
  <c r="K33" i="55"/>
  <c r="N12" i="55"/>
  <c r="N16" i="55"/>
  <c r="N18" i="55"/>
  <c r="O18" i="55"/>
  <c r="O14" i="55"/>
  <c r="O20" i="55"/>
  <c r="O22" i="55"/>
  <c r="O8" i="55"/>
  <c r="N8" i="55"/>
  <c r="K46" i="58" l="1"/>
  <c r="J31" i="59" s="1"/>
  <c r="K45" i="58"/>
  <c r="J30" i="59" s="1"/>
  <c r="K44" i="58"/>
  <c r="J29" i="59" s="1"/>
  <c r="K43" i="58"/>
  <c r="J28" i="59" s="1"/>
  <c r="K42" i="58"/>
  <c r="J27" i="59" s="1"/>
  <c r="K41" i="58"/>
  <c r="J26" i="59" s="1"/>
  <c r="K40" i="58"/>
  <c r="J25" i="59" s="1"/>
  <c r="K39" i="58"/>
  <c r="J24" i="59" s="1"/>
  <c r="K38" i="58"/>
  <c r="J23" i="59" s="1"/>
  <c r="K37" i="58"/>
  <c r="J22" i="59" s="1"/>
  <c r="K35" i="58"/>
  <c r="J20" i="59" s="1"/>
  <c r="K31" i="58"/>
  <c r="J16" i="59" s="1"/>
  <c r="K36" i="58"/>
  <c r="J21" i="59" s="1"/>
  <c r="K34" i="58"/>
  <c r="J19" i="59" s="1"/>
  <c r="K33" i="58"/>
  <c r="J18" i="59" s="1"/>
  <c r="K32" i="58"/>
  <c r="J17" i="59" s="1"/>
  <c r="K30" i="58"/>
  <c r="J15" i="59" s="1"/>
  <c r="K29" i="58"/>
  <c r="J14" i="59" s="1"/>
  <c r="K47" i="58"/>
  <c r="J32" i="59" s="1"/>
  <c r="K28" i="58"/>
  <c r="J13" i="59" s="1"/>
  <c r="D30" i="57"/>
  <c r="E30" i="57" s="1"/>
  <c r="O18" i="57"/>
  <c r="O8" i="57"/>
  <c r="E41" i="57"/>
  <c r="N29" i="57"/>
  <c r="N31" i="57"/>
  <c r="N30" i="57"/>
  <c r="O16" i="57"/>
  <c r="O14" i="57"/>
  <c r="M47" i="57" s="1"/>
  <c r="O22" i="57"/>
  <c r="O12" i="57"/>
  <c r="O20" i="57"/>
  <c r="C31" i="55"/>
  <c r="C30" i="55"/>
  <c r="C29" i="55"/>
  <c r="J33" i="59" l="1"/>
  <c r="K48" i="58"/>
  <c r="C38" i="57"/>
  <c r="I30" i="57" s="1"/>
  <c r="J30" i="57" s="1"/>
  <c r="I38" i="57" s="1"/>
  <c r="C49" i="57" s="1"/>
  <c r="C47" i="57"/>
  <c r="C48" i="57" s="1"/>
  <c r="H47" i="57"/>
  <c r="C36" i="57"/>
  <c r="C37" i="57" s="1"/>
  <c r="H36" i="57"/>
  <c r="M16" i="55"/>
  <c r="I41" i="57" l="1"/>
  <c r="J41" i="57" s="1"/>
  <c r="I49" i="57" s="1"/>
  <c r="N41" i="57" s="1"/>
  <c r="O41" i="57" s="1"/>
  <c r="K27" i="55" l="1"/>
</calcChain>
</file>

<file path=xl/sharedStrings.xml><?xml version="1.0" encoding="utf-8"?>
<sst xmlns="http://schemas.openxmlformats.org/spreadsheetml/2006/main" count="525" uniqueCount="167">
  <si>
    <t>م</t>
  </si>
  <si>
    <t>الرقم الوظيفي</t>
  </si>
  <si>
    <t xml:space="preserve">الاسم </t>
  </si>
  <si>
    <t xml:space="preserve">ملاحظات </t>
  </si>
  <si>
    <t>المرفقات:</t>
  </si>
  <si>
    <t>التاريخ:</t>
  </si>
  <si>
    <t xml:space="preserve">الكلية </t>
  </si>
  <si>
    <t xml:space="preserve">البرنامج </t>
  </si>
  <si>
    <t xml:space="preserve">القسم العلمي </t>
  </si>
  <si>
    <t xml:space="preserve">جدول تفصيلي بمستحقات أعضاء هيئة التدريس </t>
  </si>
  <si>
    <t xml:space="preserve">التوقيع </t>
  </si>
  <si>
    <t>الرقم:</t>
  </si>
  <si>
    <t xml:space="preserve"> …..............................</t>
  </si>
  <si>
    <t>.................................</t>
  </si>
  <si>
    <t>…..............................</t>
  </si>
  <si>
    <t>مدير البرنامج</t>
  </si>
  <si>
    <t>التاريخ</t>
  </si>
  <si>
    <t xml:space="preserve">سعادة المشرف العام على الادارة العامة للموارد الذاتية	                                                                                                                                                                             </t>
  </si>
  <si>
    <t>سعادة عميد  ...................................................................</t>
  </si>
  <si>
    <t>حفظه الله</t>
  </si>
  <si>
    <t>السلام عليكم ورحمة الله وبركاته
نأمل من سعادتكم التكرم بتعميد من يلزم بــ:</t>
  </si>
  <si>
    <t>البيانات المسجلة في الجداول الموضحة أعلاه لا تتوافق مع ما هو مقرر ومعتمد لدينا نأمل التكرم بإكمال اللازم.</t>
  </si>
  <si>
    <t>القرار الإداري</t>
  </si>
  <si>
    <t>المشرف العام
على الإدارة العامة للموارد الذاتية
  د. حسام بن إبراهيم إسماعيل كتبي</t>
  </si>
  <si>
    <t xml:space="preserve">المبلغ المستحق </t>
  </si>
  <si>
    <t xml:space="preserve">  </t>
  </si>
  <si>
    <t>يقرر مايلي :</t>
  </si>
  <si>
    <t>الحد الأقصى لمكافأة عضو هيئة التدريس</t>
  </si>
  <si>
    <t xml:space="preserve">عدد الطلاب  </t>
  </si>
  <si>
    <t xml:space="preserve">نسبة مكافأة التدريس </t>
  </si>
  <si>
    <t>جامعة الملك عبدالعزيز
مكتب نائب رئيس الجامعة للأعمال والإبداع المعرفي
الإدارة العامة للموارد الذاتية</t>
  </si>
  <si>
    <t xml:space="preserve">ساعات التدريسية </t>
  </si>
  <si>
    <t>وحدات المشروع البحثي</t>
  </si>
  <si>
    <t xml:space="preserve">بيانات البرنامج الأكاديمية </t>
  </si>
  <si>
    <t>أدنى عدد طلاب لفتح البرنامج</t>
  </si>
  <si>
    <t>مدة البرنامج (عدد الفصول الدراسية)</t>
  </si>
  <si>
    <t xml:space="preserve">الوحدات الدراسية المعتمدة  </t>
  </si>
  <si>
    <t xml:space="preserve">عدد طلاب في شعبة المشروع </t>
  </si>
  <si>
    <t xml:space="preserve">سعر الوحدة التدريسية </t>
  </si>
  <si>
    <t>الدخل  للفصل الدراسي</t>
  </si>
  <si>
    <t xml:space="preserve">كامل دخل البرنامج  </t>
  </si>
  <si>
    <t xml:space="preserve">النسب المخصصة حسب التوزيع المالي في الحوكمة  المعتمدة </t>
  </si>
  <si>
    <t xml:space="preserve">مكافأة التدريس </t>
  </si>
  <si>
    <t>القطاعات المساندة</t>
  </si>
  <si>
    <t xml:space="preserve">التسويق والترويج </t>
  </si>
  <si>
    <t xml:space="preserve">الجامعة </t>
  </si>
  <si>
    <t xml:space="preserve">الإداريين والفنيين </t>
  </si>
  <si>
    <t xml:space="preserve">بند الصرف </t>
  </si>
  <si>
    <t>العدد</t>
  </si>
  <si>
    <t>المبلغ</t>
  </si>
  <si>
    <t>للمصروفات التشغيلية</t>
  </si>
  <si>
    <t xml:space="preserve">المجموع </t>
  </si>
  <si>
    <t xml:space="preserve">نسبة الكلية </t>
  </si>
  <si>
    <t xml:space="preserve">الوحدات التدريسية </t>
  </si>
  <si>
    <t>المجموع</t>
  </si>
  <si>
    <t xml:space="preserve">إسم مدير البرنامج </t>
  </si>
  <si>
    <t>إسم رئيس القسم</t>
  </si>
  <si>
    <t xml:space="preserve"> عميد الكلية/ المعهد </t>
  </si>
  <si>
    <t xml:space="preserve">الخطة التشغيلية المالية الفصلية </t>
  </si>
  <si>
    <t>خطة الفصل الدراسي الأول ______/______</t>
  </si>
  <si>
    <t>خطة الفصل الدراسي الثاني ______/______</t>
  </si>
  <si>
    <t>خطة الفصل الدراسي الثالث ______/______</t>
  </si>
  <si>
    <t>خطة الفصل الدراسي الرابع ______/______</t>
  </si>
  <si>
    <t>النسبة</t>
  </si>
  <si>
    <t xml:space="preserve">بنود الصرف </t>
  </si>
  <si>
    <t>كامل البرنامج</t>
  </si>
  <si>
    <t>الفصل الدراسي</t>
  </si>
  <si>
    <t xml:space="preserve">فائض  مكافئة التدريس </t>
  </si>
  <si>
    <t xml:space="preserve">مجلس الجامعة </t>
  </si>
  <si>
    <t xml:space="preserve">مكافئة التدريس حسب الوحدات التدريسية </t>
  </si>
  <si>
    <t xml:space="preserve">العدد </t>
  </si>
  <si>
    <t xml:space="preserve">إن المشرف العام على الإدارة العامة للموارد الذاتية 
-	بناء ً على الصلاحيات المخولة له
-	وبعد الاطلاع على نظام الجامعات
-	وإشارة الى اعتماد ومصادقة عميد الكلية/المعهد على البيانات المسجلة في الجداول الموضحة أعلاه.
</t>
  </si>
  <si>
    <t xml:space="preserve">الرقم الوظيفي </t>
  </si>
  <si>
    <t xml:space="preserve">عميد الكلية/ المعهد </t>
  </si>
  <si>
    <t>البند</t>
  </si>
  <si>
    <t xml:space="preserve">مجموع فائض  مكافئة التدريس </t>
  </si>
  <si>
    <t xml:space="preserve">صورة إدارة الموارد الذاتية </t>
  </si>
  <si>
    <t xml:space="preserve">قيادات الكلية </t>
  </si>
  <si>
    <t xml:space="preserve">الحد الأقصى </t>
  </si>
  <si>
    <t>ساعات مراقبات</t>
  </si>
  <si>
    <t>خطة الفصل الدراسي الخامس ______/______</t>
  </si>
  <si>
    <t xml:space="preserve">الررسوم الفصلية </t>
  </si>
  <si>
    <t xml:space="preserve">الحد الأقصى لمكافأة تدريس الشعبة  </t>
  </si>
  <si>
    <t xml:space="preserve">نائب رئس الجامعة للشؤون التعليمية </t>
  </si>
  <si>
    <t xml:space="preserve">مسار معاملة فتح القبول  برنامج مدفوع التكاليف </t>
  </si>
  <si>
    <t>عميد القبول والتسجيل</t>
  </si>
  <si>
    <t>نموذج طلب صرف 
مكافأة أعضاء هيئة التدريس 
ببرامج التجسير مدفوعة التكاليف
للفصل ______   الدراسي ______/____ هـ</t>
  </si>
  <si>
    <t>نموذج دراسة الجدوى المالية لفتح القبول
ببرامج التجسير مدفوعة التكاليف
للفصل ______   الدراسي ______/____ هـ</t>
  </si>
  <si>
    <t>سعادة عميد القبول والتسجيل                                                                 حفظه الله
السلام عليكم ورحمة الله وبركاته
يسعدني أن أرفق لسعادتكم نموذج دراسة الجدوى المالية لفتح القبول ببرنامج التجسير مدفوعة التكاليف وفق التالي:</t>
  </si>
  <si>
    <t>مكافأة قيادات وإداريين الكلية  /معهد</t>
  </si>
  <si>
    <t>المصروفات التشغيلية للبرنامج</t>
  </si>
  <si>
    <t xml:space="preserve">المكافأة المستحقة </t>
  </si>
  <si>
    <t>عدد الساعات</t>
  </si>
  <si>
    <t>ساعات مراقبات الفصل</t>
  </si>
  <si>
    <t xml:space="preserve">المخصص المالي الفصلي لقيادات وإداريين الكلية /معهد </t>
  </si>
  <si>
    <t xml:space="preserve">مكافأة الفرد </t>
  </si>
  <si>
    <t xml:space="preserve">مجموع المكافأت المستحقة لكل بند </t>
  </si>
  <si>
    <t>رسوم كامل البرنامج</t>
  </si>
  <si>
    <t>دراسة الجدوى المالية للتكاليف التدريسية</t>
  </si>
  <si>
    <t xml:space="preserve">عدد شعب  المشروع </t>
  </si>
  <si>
    <t>عدد ساعات شعب المشاريع</t>
  </si>
  <si>
    <t>عدد شعب التدريب الميداني / الامتياز</t>
  </si>
  <si>
    <t xml:space="preserve">مجموع ساعات البرنامج </t>
  </si>
  <si>
    <t>نموذج الموازنة المالية بناء عدد الطلاب المسجلين بالبرنامج 
ببرامج التجسير مدفوعة التكاليف
للفصل ______   الدراسي ______/____ هـ</t>
  </si>
  <si>
    <t>سعادة عميد القبول والتسجيل                                                                 حفظه الله
السلام عليكم ورحمة الله وبركاته
يسعدني أن أرفق لسعادتكم  نموذج الموازنة المالية بناء عدد الطلاب المسجلين ببرنامج التجسير مدفوعة التكاليف وفق التالي:</t>
  </si>
  <si>
    <t xml:space="preserve"> عدد طلاب المسجلين </t>
  </si>
  <si>
    <t xml:space="preserve">صورة إدارة الموارد الذاتية بعد الاعتماد </t>
  </si>
  <si>
    <t>مجموع مكافأت قيادات وإداريين الكلية /معهد</t>
  </si>
  <si>
    <t>مكافأة قيادات وإداريين الكلية/معهد</t>
  </si>
  <si>
    <t>مسار الاعتماد</t>
  </si>
  <si>
    <t>نموذج الموازنة المالية التفصيلية بناء عدد الطلاب المسجلين بالبرنامج 
ببرامج التجسير مدفوعة التكاليف
للفصل ______   الدراسي ______/____ هـ</t>
  </si>
  <si>
    <t>سعادة عميد القبول والتسجيل                                                                 حفظه الله
السلام عليكم ورحمة الله وبركاته
يسعدني أن أرفق لسعادتكم بيان يوضح بعدد الشعب التدريسية لأعضاء هيئة التدريس المكلفين بالتدريس ببرنامج  التجسير مدفوعة التكاليف وفق التالي:</t>
  </si>
  <si>
    <t>سعر الوحدة التدريسية</t>
  </si>
  <si>
    <t xml:space="preserve">دخل  الفصل الدراسي الفعلي </t>
  </si>
  <si>
    <t xml:space="preserve">الحد الأقصى لمكافئآت التدريس في الفصل الدراسي </t>
  </si>
  <si>
    <t>الرقم المرجعي للشعبة</t>
  </si>
  <si>
    <t>عدد شعب التدريب الميداني/الامتياز</t>
  </si>
  <si>
    <t xml:space="preserve">3 فأكثر </t>
  </si>
  <si>
    <t xml:space="preserve">الحد الأقصى لمكافأة التدريس </t>
  </si>
  <si>
    <t>رقم المادة</t>
  </si>
  <si>
    <t xml:space="preserve"> المكافئة المستحقه للشعبة</t>
  </si>
  <si>
    <t>الشعبة</t>
  </si>
  <si>
    <t xml:space="preserve">اجمالي الاستحقاق </t>
  </si>
  <si>
    <t xml:space="preserve">إسم   عميد الكلية/ المعهد </t>
  </si>
  <si>
    <t>مطلوب للمتعاونبن من خارج الجامعة  إرفاق موافقة نائب رئيس الجامعة للدراسات العليا والبحث العلمي وشهادة الأيبان المعتمدة من البنك</t>
  </si>
  <si>
    <t xml:space="preserve">عميد القبول والتسجيل  </t>
  </si>
  <si>
    <t>د. جمعان بن سالم الغامدي</t>
  </si>
  <si>
    <t>البيانات المسجلة في الجداول الموضحة أعلاه متوافقة مع قرار مجلس الجامعة رقم (36) المتخذ في الاجتماع التاسع  للعام الجامعي 1446هـ ، نامل إكمال اللازم وصرف المستحقات المشار إليها أعلاه.</t>
  </si>
  <si>
    <t xml:space="preserve">إن المشرف العام على الإدارة العامة للموارد الذاتية 
-	بناء ً على الصلاحيات المخولة له
-	وبعد الاطلاع على نظام الجامعات
-	وإشارة الى اعتماد ومصادقة عميدالقبول والتسجيل البيانات المسجلة في الجداول الموضحة أعلاه.
</t>
  </si>
  <si>
    <t>يصرف لسعادة: (الأستاذ الدكتور / الدكتور) / ............................................................................. وآخرون وإجمالي عددهم (...........) الموضحة أسمائهم أعلاه وذلك مقابل مكافأة التدريس للبرنامج والفترة الموضحة أعلاه من مخصص البرنامج</t>
  </si>
  <si>
    <t>مسير صرف
مكافأة أعضاء هيئة التدريس 
ببرامج التجسير مدفوعة التكاليف
للفصل ______   الدراسي ______/____ هـ</t>
  </si>
  <si>
    <t>البرنامج</t>
  </si>
  <si>
    <t xml:space="preserve">الشطر </t>
  </si>
  <si>
    <t xml:space="preserve">جدول بمستحقات أعضاء هيئة التدريس </t>
  </si>
  <si>
    <t>مسؤول المالية بالكلية/معهد</t>
  </si>
  <si>
    <t xml:space="preserve">القسم </t>
  </si>
  <si>
    <t>مكافأة القيادات والفنيين والاداريين</t>
  </si>
  <si>
    <t xml:space="preserve">نسبة المكافأة </t>
  </si>
  <si>
    <t xml:space="preserve">تفصيل تقسيم المخصص المالي الفصلي لقيادات وإداريين الكلية /معهد </t>
  </si>
  <si>
    <t xml:space="preserve">عدد الطلاب المسجلين </t>
  </si>
  <si>
    <t xml:space="preserve">ساعات مراقبات </t>
  </si>
  <si>
    <t>سعادة المشرف العام على الادارة العامة للموارد الذاتية	                                                        حفظه الله
السلام عليكم ورحمة الله وبركاته
يسعدني أن أرفق لسعادتكم بيان يوضح بيانات القيادات والأداريين والفنيين  في الكليات القائمين على تشغيل البرنامج مدفوع التكاليف وفق التالي:</t>
  </si>
  <si>
    <t xml:space="preserve">مكافأة الفرد/الساعة </t>
  </si>
  <si>
    <t xml:space="preserve">المنصب </t>
  </si>
  <si>
    <t xml:space="preserve">جدول تفصيلي بمستحقات قيادات الكلية </t>
  </si>
  <si>
    <t xml:space="preserve">إجمالي الاستحقاق </t>
  </si>
  <si>
    <t xml:space="preserve">جدول تفصيلي بمستحقات إداريين وفنين الكلية </t>
  </si>
  <si>
    <t xml:space="preserve">العمل المكلف به </t>
  </si>
  <si>
    <t xml:space="preserve">جدول تفصيلي بمستحقات مدراء البرامج الكلية </t>
  </si>
  <si>
    <t xml:space="preserve">جدول تفصيلي بمستحقات المراقبات  </t>
  </si>
  <si>
    <t xml:space="preserve">عدد ساعات المراقبة </t>
  </si>
  <si>
    <t>مسؤول المالية بالمعهد/الكلية</t>
  </si>
  <si>
    <t xml:space="preserve">لإجمالي المكافأت </t>
  </si>
  <si>
    <t xml:space="preserve">دخل الفصل  الفعلي </t>
  </si>
  <si>
    <t>مجموع المكافأت</t>
  </si>
  <si>
    <t>مسير صرف
مكافأة القيادات والفنيين والاداريين بالكليات/المعاهد
ببرامج التجسير مدفوعة التكاليف
للفصل ______   الدراسي ______/____ هـ</t>
  </si>
  <si>
    <t xml:space="preserve">قرار التكليف </t>
  </si>
  <si>
    <t xml:space="preserve">جدول بمستحقات مدراء البرامج </t>
  </si>
  <si>
    <t>المنصب</t>
  </si>
  <si>
    <t>الشطر</t>
  </si>
  <si>
    <t>جدول بمستحقات القيادات بالكليات/المعاهد</t>
  </si>
  <si>
    <t>جدول بمستحقات الفنيين والاداريين بالكليات/المعاهد</t>
  </si>
  <si>
    <t xml:space="preserve">عدد الساعات </t>
  </si>
  <si>
    <t>جدول بمستحقات المراقبات</t>
  </si>
  <si>
    <t>نموذج صرف 
مكافأة القيادات والفنيين والاداريين بالكليات/معاهد والمراقبات
ببرامج  مدفوعة التكاليف
للفصل ______   الدراسي ______/____ هـ</t>
  </si>
  <si>
    <t>نموذج صرف 
مكافأة القيادات والفنيين والاداريين بالكليات/المعاهد والمراقبات
ببرامج التجسير مدفوعة التكاليف
للفصل ______   الدراسي ______/____ هـ</t>
  </si>
  <si>
    <t>يصرف لسعادة: (الدكتور/ الأستاذ /المهندس)/ ............................................................................. وآخرون وإجمالي عددهم (...........) الموضحة أسمائهم أعلاه وذلك مقابل مكافأة العاملين قيادات والفنيين والاداريين بالكليات والمعاهد والمراقبات بالبرنامج والفترة الموضحة أعلاه من مخصص البرنامج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</si>
</sst>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SAR]\ #,##0.00"/>
    <numFmt numFmtId="165" formatCode="[$SAR]\ #,##0"/>
    <numFmt numFmtId="166" formatCode="dd/mm/yyyy;@"/>
    <numFmt numFmtId="167" formatCode="yyyy\-mm\-dd;@"/>
  </numFmts>
  <fonts count="16" x14ac:knownFonts="1">
    <font>
      <sz val="11"/>
      <color theme="1"/>
      <name val="Aptos Narrow"/>
      <family val="2"/>
      <scheme val="minor"/>
    </font>
    <font>
      <sz val="11"/>
      <color theme="1"/>
      <name val="Calibri"/>
      <family val="2"/>
    </font>
    <font>
      <sz val="10"/>
      <color theme="1"/>
      <name val="Calibri"/>
      <family val="2"/>
    </font>
    <font>
      <b/>
      <sz val="9"/>
      <color theme="1"/>
      <name val="Calibri"/>
      <family val="2"/>
    </font>
    <font>
      <b/>
      <sz val="10"/>
      <color theme="1"/>
      <name val="Calibri"/>
      <family val="2"/>
    </font>
    <font>
      <sz val="10"/>
      <name val="Arial"/>
      <family val="2"/>
    </font>
    <font>
      <b/>
      <sz val="11"/>
      <color theme="1"/>
      <name val="Calibri"/>
      <family val="2"/>
    </font>
    <font>
      <b/>
      <sz val="12"/>
      <color theme="1"/>
      <name val="Calibri"/>
      <family val="2"/>
    </font>
    <font>
      <sz val="12"/>
      <color theme="1"/>
      <name val="Calibri"/>
      <family val="2"/>
    </font>
    <font>
      <sz val="16"/>
      <color theme="1"/>
      <name val="Calibri"/>
      <family val="2"/>
    </font>
    <font>
      <sz val="22"/>
      <color theme="1"/>
      <name val="Calibri"/>
      <family val="2"/>
    </font>
    <font>
      <b/>
      <sz val="8"/>
      <color theme="1"/>
      <name val="Calibri"/>
      <family val="2"/>
    </font>
    <font>
      <sz val="8"/>
      <color theme="1"/>
      <name val="Calibri"/>
      <family val="2"/>
    </font>
    <font>
      <b/>
      <sz val="11"/>
      <color rgb="FF000000"/>
      <name val="Calibri"/>
      <family val="2"/>
    </font>
    <font>
      <b/>
      <sz val="18"/>
      <color theme="1"/>
      <name val="Calibri"/>
      <family val="2"/>
    </font>
    <font>
      <b/>
      <sz val="22"/>
      <color theme="1"/>
      <name val="Calibri"/>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5" fillId="0" borderId="0"/>
    <xf numFmtId="0" fontId="5" fillId="0" borderId="0"/>
  </cellStyleXfs>
  <cellXfs count="650">
    <xf numFmtId="0" fontId="0" fillId="0" borderId="0" xfId="0"/>
    <xf numFmtId="0" fontId="1" fillId="0" borderId="0" xfId="0" applyFont="1"/>
    <xf numFmtId="0" fontId="1" fillId="0" borderId="0" xfId="0" applyFont="1" applyProtection="1">
      <protection locked="0"/>
    </xf>
    <xf numFmtId="0" fontId="6" fillId="0" borderId="0" xfId="0" applyFont="1" applyAlignment="1" applyProtection="1">
      <alignment horizontal="right"/>
      <protection hidden="1"/>
    </xf>
    <xf numFmtId="0" fontId="1" fillId="0" borderId="0" xfId="0" applyFont="1" applyAlignment="1" applyProtection="1">
      <alignment horizontal="right"/>
      <protection hidden="1"/>
    </xf>
    <xf numFmtId="0" fontId="4" fillId="0" borderId="0" xfId="0" applyFont="1" applyAlignment="1" applyProtection="1">
      <alignment horizontal="right"/>
      <protection hidden="1"/>
    </xf>
    <xf numFmtId="0" fontId="4" fillId="0" borderId="0" xfId="0" applyFont="1" applyProtection="1">
      <protection hidden="1"/>
    </xf>
    <xf numFmtId="0" fontId="1" fillId="0" borderId="0" xfId="0" applyFont="1" applyProtection="1">
      <protection hidden="1"/>
    </xf>
    <xf numFmtId="0" fontId="6" fillId="0" borderId="0" xfId="0" applyFont="1" applyAlignment="1" applyProtection="1">
      <alignment horizontal="center"/>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7" fillId="0" borderId="0" xfId="0" applyFont="1" applyAlignment="1" applyProtection="1">
      <alignment horizontal="center" vertical="center" wrapText="1"/>
      <protection hidden="1"/>
    </xf>
    <xf numFmtId="0" fontId="6" fillId="0" borderId="0" xfId="0" applyFont="1" applyAlignment="1" applyProtection="1">
      <alignment horizontal="left"/>
      <protection hidden="1"/>
    </xf>
    <xf numFmtId="0" fontId="1" fillId="0" borderId="0" xfId="0" applyFont="1" applyAlignment="1" applyProtection="1">
      <alignment horizontal="center"/>
      <protection hidden="1"/>
    </xf>
    <xf numFmtId="0" fontId="1" fillId="4" borderId="1" xfId="0" applyFont="1" applyFill="1" applyBorder="1" applyProtection="1">
      <protection hidden="1"/>
    </xf>
    <xf numFmtId="0" fontId="6" fillId="0" borderId="0" xfId="0" applyFont="1" applyProtection="1">
      <protection hidden="1"/>
    </xf>
    <xf numFmtId="0" fontId="1" fillId="0" borderId="1" xfId="0" applyFont="1" applyBorder="1" applyProtection="1">
      <protection hidden="1"/>
    </xf>
    <xf numFmtId="0" fontId="6" fillId="0" borderId="0" xfId="0" applyFont="1" applyAlignment="1" applyProtection="1">
      <alignment vertical="center" wrapText="1"/>
      <protection hidden="1"/>
    </xf>
    <xf numFmtId="0" fontId="1" fillId="5" borderId="0" xfId="0" applyFont="1" applyFill="1" applyProtection="1">
      <protection hidden="1"/>
    </xf>
    <xf numFmtId="0" fontId="6" fillId="0" borderId="0" xfId="0" applyFont="1" applyAlignment="1" applyProtection="1">
      <alignment horizontal="left" vertical="top"/>
      <protection hidden="1"/>
    </xf>
    <xf numFmtId="0" fontId="4" fillId="0" borderId="7" xfId="0" applyFont="1" applyBorder="1" applyAlignment="1" applyProtection="1">
      <alignment horizontal="center"/>
      <protection hidden="1"/>
    </xf>
    <xf numFmtId="0" fontId="4" fillId="0" borderId="0" xfId="0" applyFont="1" applyAlignment="1" applyProtection="1">
      <alignment horizontal="right"/>
      <protection locked="0"/>
    </xf>
    <xf numFmtId="0" fontId="1" fillId="0" borderId="1" xfId="0" applyFont="1" applyBorder="1" applyAlignment="1" applyProtection="1">
      <alignment horizontal="center" vertical="center"/>
      <protection locked="0"/>
    </xf>
    <xf numFmtId="0" fontId="1" fillId="0" borderId="12" xfId="0" applyFont="1" applyBorder="1" applyProtection="1">
      <protection hidden="1"/>
    </xf>
    <xf numFmtId="0" fontId="1" fillId="0" borderId="29" xfId="0" applyFont="1" applyBorder="1" applyProtection="1">
      <protection hidden="1"/>
    </xf>
    <xf numFmtId="0" fontId="7" fillId="0" borderId="0" xfId="0" applyFont="1" applyAlignment="1" applyProtection="1">
      <alignment vertical="center" wrapText="1"/>
      <protection hidden="1"/>
    </xf>
    <xf numFmtId="3" fontId="1" fillId="0" borderId="1" xfId="0" applyNumberFormat="1" applyFont="1" applyBorder="1" applyAlignment="1" applyProtection="1">
      <alignment horizontal="center" vertical="center"/>
      <protection locked="0"/>
    </xf>
    <xf numFmtId="0" fontId="1" fillId="0" borderId="27" xfId="0" applyFont="1" applyBorder="1" applyProtection="1">
      <protection hidden="1"/>
    </xf>
    <xf numFmtId="0" fontId="6" fillId="0" borderId="0" xfId="0" applyFont="1" applyAlignment="1">
      <alignment horizontal="center" vertical="center"/>
    </xf>
    <xf numFmtId="0" fontId="6" fillId="0" borderId="0" xfId="0" applyFont="1" applyAlignment="1">
      <alignment horizontal="left"/>
    </xf>
    <xf numFmtId="0" fontId="4" fillId="0" borderId="0" xfId="0" applyFont="1" applyAlignment="1">
      <alignment horizontal="right"/>
    </xf>
    <xf numFmtId="0" fontId="7" fillId="0" borderId="0" xfId="0" applyFont="1" applyAlignment="1">
      <alignment horizontal="right" vertical="center" wrapText="1"/>
    </xf>
    <xf numFmtId="0" fontId="4" fillId="0" borderId="0" xfId="0" applyFont="1"/>
    <xf numFmtId="0" fontId="7" fillId="4" borderId="1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8" xfId="0" applyFont="1" applyFill="1" applyBorder="1" applyAlignment="1">
      <alignment horizontal="center" vertical="center"/>
    </xf>
    <xf numFmtId="0" fontId="6" fillId="0" borderId="0" xfId="0" applyFont="1" applyAlignment="1">
      <alignment horizontal="right"/>
    </xf>
    <xf numFmtId="0" fontId="6" fillId="2" borderId="0" xfId="0" applyFont="1" applyFill="1" applyAlignment="1">
      <alignment horizontal="center"/>
    </xf>
    <xf numFmtId="0" fontId="4" fillId="0" borderId="7" xfId="0" applyFont="1" applyBorder="1" applyAlignment="1">
      <alignment horizontal="center"/>
    </xf>
    <xf numFmtId="0" fontId="6" fillId="0" borderId="6" xfId="0" applyFont="1" applyBorder="1"/>
    <xf numFmtId="0" fontId="6" fillId="0" borderId="0" xfId="0" applyFont="1"/>
    <xf numFmtId="0" fontId="1" fillId="0" borderId="0" xfId="0" applyFont="1" applyAlignment="1">
      <alignment horizontal="center"/>
    </xf>
    <xf numFmtId="0" fontId="4" fillId="0" borderId="0" xfId="0" applyFont="1" applyAlignment="1">
      <alignment horizontal="center"/>
    </xf>
    <xf numFmtId="0" fontId="3" fillId="0" borderId="0" xfId="0" applyFont="1" applyAlignment="1">
      <alignment horizontal="right"/>
    </xf>
    <xf numFmtId="0" fontId="6" fillId="0" borderId="0" xfId="0" applyFont="1" applyAlignment="1">
      <alignment horizontal="center"/>
    </xf>
    <xf numFmtId="0" fontId="1" fillId="0" borderId="12" xfId="0" applyFont="1" applyBorder="1"/>
    <xf numFmtId="0" fontId="6" fillId="0" borderId="7" xfId="0" applyFont="1" applyBorder="1" applyAlignment="1">
      <alignment horizontal="center"/>
    </xf>
    <xf numFmtId="0" fontId="6" fillId="4" borderId="12" xfId="0" applyFont="1" applyFill="1" applyBorder="1"/>
    <xf numFmtId="164" fontId="6" fillId="0" borderId="0" xfId="0" applyNumberFormat="1" applyFont="1" applyAlignment="1">
      <alignment horizontal="center"/>
    </xf>
    <xf numFmtId="0" fontId="1" fillId="0" borderId="6" xfId="0" applyFont="1" applyBorder="1"/>
    <xf numFmtId="4" fontId="1" fillId="0" borderId="0" xfId="0" applyNumberFormat="1" applyFont="1"/>
    <xf numFmtId="0" fontId="11" fillId="0" borderId="0" xfId="0" applyFont="1" applyAlignment="1">
      <alignment vertical="center" wrapText="1"/>
    </xf>
    <xf numFmtId="0" fontId="12" fillId="0" borderId="0" xfId="0" applyFont="1"/>
    <xf numFmtId="0" fontId="11" fillId="0" borderId="0" xfId="0" applyFont="1"/>
    <xf numFmtId="0" fontId="6" fillId="0" borderId="0" xfId="0" applyFont="1" applyAlignment="1">
      <alignment vertical="center" wrapText="1"/>
    </xf>
    <xf numFmtId="4" fontId="1" fillId="3" borderId="8" xfId="0" applyNumberFormat="1" applyFont="1" applyFill="1" applyBorder="1"/>
    <xf numFmtId="4" fontId="1" fillId="3" borderId="9" xfId="0" applyNumberFormat="1" applyFont="1" applyFill="1" applyBorder="1"/>
    <xf numFmtId="0" fontId="1" fillId="4" borderId="12" xfId="0" applyFont="1" applyFill="1" applyBorder="1" applyAlignment="1">
      <alignment horizontal="center"/>
    </xf>
    <xf numFmtId="49" fontId="1" fillId="4" borderId="12" xfId="0" applyNumberFormat="1" applyFont="1" applyFill="1" applyBorder="1" applyAlignment="1">
      <alignment horizontal="right" vertical="center"/>
    </xf>
    <xf numFmtId="0" fontId="6" fillId="4" borderId="10" xfId="0" applyFont="1" applyFill="1" applyBorder="1"/>
    <xf numFmtId="164" fontId="1" fillId="0" borderId="0" xfId="0" applyNumberFormat="1" applyFont="1"/>
    <xf numFmtId="0" fontId="6" fillId="4" borderId="13" xfId="0" applyFont="1" applyFill="1" applyBorder="1"/>
    <xf numFmtId="3" fontId="1" fillId="0" borderId="0" xfId="0" applyNumberFormat="1" applyFont="1" applyAlignment="1">
      <alignment horizontal="center" vertical="center"/>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Protection="1">
      <protection locked="0"/>
      <extLst>
        <ext xmlns:xfpb="http://schemas.microsoft.com/office/spreadsheetml/2022/featurepropertybag" uri="{C7286773-470A-42A8-94C5-96B5CB345126}">
          <xfpb:xfComplement i="0"/>
        </ext>
      </extLst>
    </xf>
    <xf numFmtId="0" fontId="6" fillId="0" borderId="6" xfId="0" applyFont="1" applyBorder="1" applyAlignment="1">
      <alignment horizontal="right"/>
    </xf>
    <xf numFmtId="49" fontId="1" fillId="0" borderId="0" xfId="0" applyNumberFormat="1" applyFont="1" applyAlignment="1" applyProtection="1">
      <alignment horizontal="right" vertical="center"/>
      <protection hidden="1"/>
    </xf>
    <xf numFmtId="0" fontId="7" fillId="0" borderId="0" xfId="0" applyFont="1" applyAlignment="1">
      <alignment vertical="center" wrapText="1"/>
    </xf>
    <xf numFmtId="0" fontId="6"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locked="0"/>
    </xf>
    <xf numFmtId="0" fontId="1" fillId="0" borderId="1" xfId="0" applyFont="1" applyBorder="1" applyAlignment="1" applyProtection="1">
      <alignment horizontal="center"/>
      <protection locked="0"/>
    </xf>
    <xf numFmtId="0" fontId="6" fillId="0" borderId="6" xfId="0" applyFont="1" applyBorder="1" applyAlignment="1">
      <alignment wrapText="1"/>
    </xf>
    <xf numFmtId="0" fontId="6" fillId="0" borderId="7" xfId="0" applyFont="1" applyBorder="1" applyAlignment="1">
      <alignment horizontal="right" wrapText="1"/>
    </xf>
    <xf numFmtId="0" fontId="6" fillId="0" borderId="7" xfId="0" applyFont="1" applyBorder="1" applyAlignment="1">
      <alignment horizontal="center" wrapText="1"/>
    </xf>
    <xf numFmtId="0" fontId="1" fillId="4" borderId="40" xfId="0" applyFont="1" applyFill="1" applyBorder="1"/>
    <xf numFmtId="0" fontId="1" fillId="4" borderId="44" xfId="0" applyFont="1" applyFill="1" applyBorder="1" applyAlignment="1">
      <alignment horizontal="center"/>
    </xf>
    <xf numFmtId="0" fontId="1" fillId="4" borderId="44" xfId="0" applyFont="1" applyFill="1" applyBorder="1"/>
    <xf numFmtId="0" fontId="1" fillId="4" borderId="41" xfId="0" applyFont="1" applyFill="1" applyBorder="1"/>
    <xf numFmtId="49" fontId="1" fillId="4" borderId="42" xfId="0" applyNumberFormat="1" applyFont="1" applyFill="1" applyBorder="1" applyAlignment="1">
      <alignment horizontal="right" vertical="center"/>
    </xf>
    <xf numFmtId="0" fontId="1" fillId="4" borderId="13" xfId="0" applyFont="1" applyFill="1" applyBorder="1" applyAlignment="1">
      <alignment horizontal="center"/>
    </xf>
    <xf numFmtId="3" fontId="1" fillId="0" borderId="0" xfId="0" applyNumberFormat="1" applyFont="1" applyAlignment="1">
      <alignment horizontal="center"/>
    </xf>
    <xf numFmtId="0" fontId="1" fillId="4" borderId="12" xfId="0" applyFont="1" applyFill="1" applyBorder="1"/>
    <xf numFmtId="0" fontId="1" fillId="0" borderId="0" xfId="0" applyFont="1" applyAlignment="1">
      <alignment horizontal="right" vertical="center"/>
    </xf>
    <xf numFmtId="1" fontId="1" fillId="2" borderId="24" xfId="0" applyNumberFormat="1" applyFont="1" applyFill="1" applyBorder="1" applyAlignment="1" applyProtection="1">
      <alignment horizontal="center" vertical="center"/>
      <protection locked="0"/>
    </xf>
    <xf numFmtId="1" fontId="1" fillId="2" borderId="1" xfId="0" applyNumberFormat="1" applyFont="1" applyFill="1" applyBorder="1" applyAlignment="1" applyProtection="1">
      <alignment horizontal="center" vertical="center"/>
      <protection locked="0"/>
    </xf>
    <xf numFmtId="0" fontId="4" fillId="4" borderId="40" xfId="0" applyFont="1" applyFill="1" applyBorder="1" applyAlignment="1">
      <alignment horizontal="center" vertical="center" wrapText="1"/>
    </xf>
    <xf numFmtId="0" fontId="4" fillId="4" borderId="44" xfId="0" applyFont="1" applyFill="1" applyBorder="1" applyAlignment="1">
      <alignment horizontal="center" vertical="center" wrapText="1"/>
    </xf>
    <xf numFmtId="4" fontId="1" fillId="0" borderId="43" xfId="0" applyNumberFormat="1" applyFont="1" applyBorder="1" applyProtection="1">
      <protection locked="0"/>
    </xf>
    <xf numFmtId="4" fontId="1" fillId="0" borderId="8" xfId="0" applyNumberFormat="1" applyFont="1" applyBorder="1" applyProtection="1">
      <protection locked="0"/>
    </xf>
    <xf numFmtId="0" fontId="1" fillId="4" borderId="41" xfId="0" applyFont="1" applyFill="1" applyBorder="1" applyAlignment="1">
      <alignment horizontal="center"/>
    </xf>
    <xf numFmtId="0" fontId="6" fillId="0" borderId="0" xfId="0" applyFont="1" applyAlignment="1" applyProtection="1">
      <alignment vertical="center" wrapText="1"/>
      <protection locked="0"/>
    </xf>
    <xf numFmtId="0" fontId="6" fillId="0" borderId="6" xfId="0" applyFont="1" applyBorder="1" applyAlignment="1">
      <alignment vertical="center" wrapText="1"/>
    </xf>
    <xf numFmtId="0" fontId="6" fillId="0" borderId="7" xfId="0" applyFont="1" applyBorder="1" applyAlignment="1" applyProtection="1">
      <alignment vertical="center" wrapText="1"/>
      <protection locked="0"/>
    </xf>
    <xf numFmtId="0" fontId="6" fillId="0" borderId="0" xfId="0" applyFont="1" applyAlignment="1">
      <alignment wrapText="1"/>
    </xf>
    <xf numFmtId="0" fontId="6" fillId="0" borderId="0" xfId="0" applyFont="1" applyAlignment="1">
      <alignment horizontal="right" wrapText="1"/>
    </xf>
    <xf numFmtId="0" fontId="6" fillId="0" borderId="0" xfId="0" applyFont="1" applyAlignment="1">
      <alignment horizontal="center" wrapText="1"/>
    </xf>
    <xf numFmtId="0" fontId="4" fillId="0" borderId="0" xfId="0" applyFont="1" applyAlignment="1">
      <alignment wrapText="1"/>
    </xf>
    <xf numFmtId="0" fontId="6" fillId="0" borderId="6" xfId="0" applyFont="1" applyBorder="1" applyAlignment="1">
      <alignment horizontal="center"/>
    </xf>
    <xf numFmtId="0" fontId="6" fillId="0" borderId="7" xfId="0" applyFont="1" applyBorder="1" applyProtection="1">
      <protection hidden="1"/>
    </xf>
    <xf numFmtId="0" fontId="6" fillId="0" borderId="7" xfId="0" applyFont="1" applyBorder="1" applyAlignment="1" applyProtection="1">
      <alignment horizontal="center"/>
      <protection hidden="1"/>
    </xf>
    <xf numFmtId="0" fontId="4" fillId="0" borderId="7" xfId="0" applyFont="1" applyBorder="1" applyProtection="1">
      <protection hidden="1"/>
    </xf>
    <xf numFmtId="0" fontId="4" fillId="4" borderId="12" xfId="0" applyFont="1" applyFill="1" applyBorder="1" applyProtection="1">
      <protection hidden="1"/>
    </xf>
    <xf numFmtId="4" fontId="4" fillId="3" borderId="1" xfId="0" applyNumberFormat="1" applyFont="1" applyFill="1" applyBorder="1" applyAlignment="1" applyProtection="1">
      <alignment horizontal="right"/>
      <protection hidden="1"/>
    </xf>
    <xf numFmtId="4" fontId="1" fillId="3" borderId="8" xfId="0" applyNumberFormat="1" applyFont="1" applyFill="1" applyBorder="1" applyProtection="1">
      <protection hidden="1"/>
    </xf>
    <xf numFmtId="0" fontId="1" fillId="0" borderId="12" xfId="0" applyFont="1" applyBorder="1" applyAlignment="1" applyProtection="1">
      <alignment horizontal="right"/>
      <protection hidden="1"/>
    </xf>
    <xf numFmtId="0" fontId="4" fillId="0" borderId="1" xfId="0" applyFont="1" applyBorder="1" applyAlignment="1" applyProtection="1">
      <alignment horizontal="right"/>
      <protection hidden="1"/>
    </xf>
    <xf numFmtId="3" fontId="4" fillId="0" borderId="1" xfId="0" applyNumberFormat="1" applyFont="1" applyBorder="1" applyProtection="1">
      <protection hidden="1"/>
    </xf>
    <xf numFmtId="3" fontId="1" fillId="0" borderId="8" xfId="0" applyNumberFormat="1" applyFont="1" applyBorder="1" applyProtection="1">
      <protection hidden="1"/>
    </xf>
    <xf numFmtId="3" fontId="1" fillId="0" borderId="1" xfId="0" applyNumberFormat="1" applyFont="1" applyBorder="1" applyProtection="1">
      <protection hidden="1"/>
    </xf>
    <xf numFmtId="0" fontId="4" fillId="4" borderId="40" xfId="0" applyFont="1" applyFill="1" applyBorder="1" applyProtection="1">
      <protection hidden="1"/>
    </xf>
    <xf numFmtId="9" fontId="4" fillId="4" borderId="44" xfId="0" applyNumberFormat="1" applyFont="1" applyFill="1" applyBorder="1" applyAlignment="1" applyProtection="1">
      <alignment horizontal="center"/>
      <protection hidden="1"/>
    </xf>
    <xf numFmtId="4" fontId="4" fillId="4" borderId="44" xfId="0" applyNumberFormat="1" applyFont="1" applyFill="1" applyBorder="1" applyAlignment="1" applyProtection="1">
      <alignment horizontal="right"/>
      <protection hidden="1"/>
    </xf>
    <xf numFmtId="4" fontId="1" fillId="4" borderId="41" xfId="0" applyNumberFormat="1" applyFont="1" applyFill="1" applyBorder="1" applyProtection="1">
      <protection hidden="1"/>
    </xf>
    <xf numFmtId="3" fontId="1" fillId="0" borderId="0" xfId="0" applyNumberFormat="1" applyFont="1" applyProtection="1">
      <protection hidden="1"/>
    </xf>
    <xf numFmtId="0" fontId="4" fillId="4" borderId="10" xfId="0" applyFont="1" applyFill="1" applyBorder="1" applyProtection="1">
      <protection hidden="1"/>
    </xf>
    <xf numFmtId="4" fontId="4" fillId="3" borderId="26" xfId="0" applyNumberFormat="1" applyFont="1" applyFill="1" applyBorder="1" applyAlignment="1" applyProtection="1">
      <alignment horizontal="right"/>
      <protection hidden="1"/>
    </xf>
    <xf numFmtId="4" fontId="1" fillId="3" borderId="11" xfId="0" applyNumberFormat="1" applyFont="1" applyFill="1" applyBorder="1" applyProtection="1">
      <protection hidden="1"/>
    </xf>
    <xf numFmtId="4" fontId="4" fillId="0" borderId="0" xfId="0" applyNumberFormat="1" applyFont="1" applyProtection="1">
      <protection hidden="1"/>
    </xf>
    <xf numFmtId="4" fontId="1" fillId="0" borderId="0" xfId="0" applyNumberFormat="1" applyFont="1" applyProtection="1">
      <protection hidden="1"/>
    </xf>
    <xf numFmtId="0" fontId="11" fillId="0" borderId="0" xfId="0" applyFont="1" applyAlignment="1" applyProtection="1">
      <alignment vertical="top" wrapText="1"/>
      <protection hidden="1"/>
    </xf>
    <xf numFmtId="4" fontId="11" fillId="0" borderId="0" xfId="0" applyNumberFormat="1" applyFont="1" applyAlignment="1" applyProtection="1">
      <alignment vertical="top" wrapText="1"/>
      <protection hidden="1"/>
    </xf>
    <xf numFmtId="0" fontId="4" fillId="4" borderId="13" xfId="0" applyFont="1" applyFill="1" applyBorder="1" applyProtection="1">
      <protection hidden="1"/>
    </xf>
    <xf numFmtId="4" fontId="4" fillId="3" borderId="31" xfId="0" applyNumberFormat="1" applyFont="1" applyFill="1" applyBorder="1" applyAlignment="1" applyProtection="1">
      <alignment horizontal="right"/>
      <protection hidden="1"/>
    </xf>
    <xf numFmtId="4" fontId="1" fillId="3" borderId="9" xfId="0" applyNumberFormat="1" applyFont="1" applyFill="1" applyBorder="1" applyProtection="1">
      <protection hidden="1"/>
    </xf>
    <xf numFmtId="4" fontId="1" fillId="0" borderId="0" xfId="0" applyNumberFormat="1" applyFont="1" applyAlignment="1" applyProtection="1">
      <alignment horizontal="center"/>
      <protection hidden="1"/>
    </xf>
    <xf numFmtId="0" fontId="4" fillId="4" borderId="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1" fillId="4" borderId="8" xfId="0" applyFont="1" applyFill="1" applyBorder="1" applyAlignment="1">
      <alignment horizontal="center"/>
    </xf>
    <xf numFmtId="4" fontId="1" fillId="4" borderId="1" xfId="0" applyNumberFormat="1" applyFont="1" applyFill="1" applyBorder="1" applyAlignment="1" applyProtection="1">
      <alignment horizontal="center"/>
      <protection hidden="1"/>
    </xf>
    <xf numFmtId="4" fontId="1" fillId="4" borderId="31" xfId="0" applyNumberFormat="1" applyFont="1" applyFill="1" applyBorder="1" applyAlignment="1" applyProtection="1">
      <alignment horizontal="center"/>
      <protection hidden="1"/>
    </xf>
    <xf numFmtId="9" fontId="4" fillId="4" borderId="1" xfId="0" applyNumberFormat="1" applyFont="1" applyFill="1" applyBorder="1" applyAlignment="1" applyProtection="1">
      <alignment horizontal="center"/>
      <protection hidden="1"/>
    </xf>
    <xf numFmtId="9" fontId="4" fillId="4" borderId="26" xfId="0" applyNumberFormat="1" applyFont="1" applyFill="1" applyBorder="1" applyAlignment="1" applyProtection="1">
      <alignment horizontal="center"/>
      <protection hidden="1"/>
    </xf>
    <xf numFmtId="0" fontId="4" fillId="4" borderId="0" xfId="0" applyFont="1" applyFill="1" applyAlignment="1" applyProtection="1">
      <alignment horizontal="right"/>
      <protection hidden="1"/>
    </xf>
    <xf numFmtId="0" fontId="11" fillId="4" borderId="0" xfId="0" applyFont="1" applyFill="1" applyAlignment="1" applyProtection="1">
      <alignment vertical="top" wrapText="1"/>
      <protection hidden="1"/>
    </xf>
    <xf numFmtId="9" fontId="4" fillId="4" borderId="31" xfId="0" applyNumberFormat="1" applyFont="1" applyFill="1" applyBorder="1" applyAlignment="1" applyProtection="1">
      <alignment horizontal="center"/>
      <protection hidden="1"/>
    </xf>
    <xf numFmtId="4" fontId="1" fillId="4" borderId="24" xfId="0" applyNumberFormat="1" applyFont="1" applyFill="1" applyBorder="1" applyAlignment="1" applyProtection="1">
      <alignment horizontal="center"/>
      <protection hidden="1"/>
    </xf>
    <xf numFmtId="4" fontId="1" fillId="4" borderId="24" xfId="0" applyNumberFormat="1" applyFont="1" applyFill="1" applyBorder="1" applyAlignment="1" applyProtection="1">
      <alignment horizontal="right" vertical="center"/>
      <protection hidden="1"/>
    </xf>
    <xf numFmtId="4" fontId="1" fillId="4" borderId="1" xfId="0" applyNumberFormat="1" applyFont="1" applyFill="1" applyBorder="1" applyAlignment="1" applyProtection="1">
      <alignment horizontal="right" vertical="center"/>
      <protection hidden="1"/>
    </xf>
    <xf numFmtId="4" fontId="1" fillId="4" borderId="1" xfId="0" applyNumberFormat="1" applyFont="1" applyFill="1" applyBorder="1" applyAlignment="1" applyProtection="1">
      <alignment horizontal="right"/>
      <protection hidden="1"/>
    </xf>
    <xf numFmtId="4" fontId="1" fillId="4" borderId="0" xfId="0" applyNumberFormat="1" applyFont="1" applyFill="1" applyProtection="1">
      <protection hidden="1"/>
    </xf>
    <xf numFmtId="4" fontId="1" fillId="4" borderId="8" xfId="0" applyNumberFormat="1" applyFont="1" applyFill="1" applyBorder="1" applyProtection="1">
      <protection hidden="1"/>
    </xf>
    <xf numFmtId="0" fontId="6" fillId="4" borderId="10" xfId="0" applyFont="1" applyFill="1" applyBorder="1" applyAlignment="1" applyProtection="1">
      <alignment horizontal="center" vertical="center" wrapText="1"/>
      <protection hidden="1"/>
    </xf>
    <xf numFmtId="0" fontId="6" fillId="4" borderId="26"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wrapText="1"/>
      <protection hidden="1"/>
    </xf>
    <xf numFmtId="0" fontId="6" fillId="4" borderId="42" xfId="0" applyFont="1" applyFill="1" applyBorder="1" applyAlignment="1" applyProtection="1">
      <alignment horizontal="center" vertical="center" wrapText="1"/>
      <protection hidden="1"/>
    </xf>
    <xf numFmtId="0" fontId="6" fillId="4" borderId="24" xfId="0" applyFont="1" applyFill="1" applyBorder="1" applyAlignment="1" applyProtection="1">
      <alignment horizontal="center" vertical="center" wrapText="1"/>
      <protection hidden="1"/>
    </xf>
    <xf numFmtId="0" fontId="1" fillId="4" borderId="12" xfId="0" applyFont="1" applyFill="1" applyBorder="1" applyAlignment="1" applyProtection="1">
      <alignment horizontal="center"/>
      <protection hidden="1"/>
    </xf>
    <xf numFmtId="49" fontId="1" fillId="4" borderId="1" xfId="0" applyNumberFormat="1" applyFont="1" applyFill="1" applyBorder="1" applyAlignment="1" applyProtection="1">
      <alignment horizontal="right" vertical="center"/>
      <protection hidden="1"/>
    </xf>
    <xf numFmtId="0" fontId="1" fillId="4" borderId="25" xfId="0" applyFont="1" applyFill="1" applyBorder="1" applyAlignment="1" applyProtection="1">
      <alignment horizontal="center"/>
      <protection hidden="1"/>
    </xf>
    <xf numFmtId="49" fontId="1" fillId="4" borderId="14" xfId="0" applyNumberFormat="1" applyFont="1" applyFill="1" applyBorder="1" applyAlignment="1" applyProtection="1">
      <alignment horizontal="right" vertical="center"/>
      <protection hidden="1"/>
    </xf>
    <xf numFmtId="0" fontId="1" fillId="4" borderId="53" xfId="0" applyFont="1" applyFill="1" applyBorder="1" applyAlignment="1" applyProtection="1">
      <alignment horizontal="center"/>
      <protection hidden="1"/>
    </xf>
    <xf numFmtId="49" fontId="1" fillId="4" borderId="54" xfId="0" applyNumberFormat="1" applyFont="1" applyFill="1" applyBorder="1" applyAlignment="1" applyProtection="1">
      <alignment horizontal="right" vertical="center"/>
      <protection hidden="1"/>
    </xf>
    <xf numFmtId="0" fontId="1" fillId="4" borderId="10" xfId="0" applyFont="1" applyFill="1" applyBorder="1" applyAlignment="1" applyProtection="1">
      <alignment horizontal="center"/>
      <protection hidden="1"/>
    </xf>
    <xf numFmtId="49" fontId="1" fillId="4" borderId="26" xfId="0" applyNumberFormat="1" applyFont="1" applyFill="1" applyBorder="1" applyAlignment="1" applyProtection="1">
      <alignment horizontal="right" vertical="center"/>
      <protection hidden="1"/>
    </xf>
    <xf numFmtId="3" fontId="1" fillId="0" borderId="26" xfId="0" applyNumberFormat="1" applyFont="1" applyBorder="1" applyAlignment="1" applyProtection="1">
      <alignment horizontal="center" vertical="center"/>
      <protection locked="0"/>
    </xf>
    <xf numFmtId="0" fontId="6" fillId="4" borderId="56" xfId="0" applyFont="1" applyFill="1" applyBorder="1" applyAlignment="1" applyProtection="1">
      <alignment horizontal="center" vertical="center" wrapText="1"/>
      <protection hidden="1"/>
    </xf>
    <xf numFmtId="0" fontId="6" fillId="4" borderId="57" xfId="0" applyFont="1" applyFill="1" applyBorder="1" applyAlignment="1" applyProtection="1">
      <alignment horizontal="center" vertical="center" wrapText="1"/>
      <protection hidden="1"/>
    </xf>
    <xf numFmtId="0" fontId="6" fillId="4" borderId="58" xfId="0" applyFont="1" applyFill="1" applyBorder="1" applyAlignment="1" applyProtection="1">
      <alignment horizontal="center" vertical="center" wrapText="1"/>
      <protection hidden="1"/>
    </xf>
    <xf numFmtId="0" fontId="1" fillId="4" borderId="40" xfId="0" applyFont="1" applyFill="1" applyBorder="1" applyAlignment="1" applyProtection="1">
      <alignment horizontal="center"/>
      <protection hidden="1"/>
    </xf>
    <xf numFmtId="49" fontId="1" fillId="4" borderId="44" xfId="0" applyNumberFormat="1" applyFont="1" applyFill="1" applyBorder="1" applyAlignment="1" applyProtection="1">
      <alignment horizontal="right" vertical="center"/>
      <protection hidden="1"/>
    </xf>
    <xf numFmtId="3" fontId="1" fillId="0" borderId="44" xfId="0" applyNumberFormat="1" applyFont="1" applyBorder="1" applyAlignment="1" applyProtection="1">
      <alignment horizontal="center"/>
      <protection locked="0"/>
    </xf>
    <xf numFmtId="3" fontId="1" fillId="0" borderId="14" xfId="0" applyNumberFormat="1" applyFont="1" applyBorder="1" applyAlignment="1" applyProtection="1">
      <alignment horizontal="center" vertical="center"/>
      <protection locked="0"/>
    </xf>
    <xf numFmtId="4" fontId="1" fillId="3" borderId="11" xfId="0" applyNumberFormat="1" applyFont="1" applyFill="1" applyBorder="1" applyAlignment="1" applyProtection="1">
      <alignment horizontal="right"/>
      <protection hidden="1"/>
    </xf>
    <xf numFmtId="4" fontId="1" fillId="3" borderId="8" xfId="0" applyNumberFormat="1" applyFont="1" applyFill="1" applyBorder="1" applyAlignment="1" applyProtection="1">
      <alignment horizontal="right"/>
      <protection hidden="1"/>
    </xf>
    <xf numFmtId="4" fontId="1" fillId="3" borderId="44" xfId="0" applyNumberFormat="1" applyFont="1" applyFill="1" applyBorder="1" applyAlignment="1" applyProtection="1">
      <alignment horizontal="right"/>
      <protection hidden="1"/>
    </xf>
    <xf numFmtId="4" fontId="1" fillId="0" borderId="26" xfId="0" applyNumberFormat="1" applyFont="1" applyBorder="1" applyAlignment="1" applyProtection="1">
      <alignment horizontal="right" vertical="center"/>
      <protection locked="0"/>
    </xf>
    <xf numFmtId="4" fontId="1" fillId="0" borderId="1" xfId="0" applyNumberFormat="1" applyFont="1" applyBorder="1" applyAlignment="1" applyProtection="1">
      <alignment horizontal="right"/>
      <protection locked="0"/>
    </xf>
    <xf numFmtId="4" fontId="6" fillId="3" borderId="41" xfId="0" applyNumberFormat="1" applyFont="1" applyFill="1" applyBorder="1" applyAlignment="1" applyProtection="1">
      <alignment horizontal="right"/>
      <protection hidden="1"/>
    </xf>
    <xf numFmtId="49" fontId="1" fillId="4" borderId="40" xfId="0" applyNumberFormat="1" applyFont="1" applyFill="1" applyBorder="1" applyAlignment="1" applyProtection="1">
      <alignment horizontal="right" vertical="center"/>
      <protection hidden="1"/>
    </xf>
    <xf numFmtId="49" fontId="1" fillId="4" borderId="10" xfId="0" applyNumberFormat="1" applyFont="1" applyFill="1" applyBorder="1" applyAlignment="1" applyProtection="1">
      <alignment horizontal="right" vertical="center"/>
      <protection hidden="1"/>
    </xf>
    <xf numFmtId="49" fontId="1" fillId="4" borderId="12" xfId="0" applyNumberFormat="1" applyFont="1" applyFill="1" applyBorder="1" applyAlignment="1" applyProtection="1">
      <alignment horizontal="right" vertical="center"/>
      <protection hidden="1"/>
    </xf>
    <xf numFmtId="49" fontId="1" fillId="4" borderId="25" xfId="0" applyNumberFormat="1" applyFont="1" applyFill="1" applyBorder="1" applyAlignment="1" applyProtection="1">
      <alignment horizontal="right" vertical="center"/>
      <protection hidden="1"/>
    </xf>
    <xf numFmtId="49" fontId="1" fillId="4" borderId="53" xfId="0" applyNumberFormat="1" applyFont="1" applyFill="1" applyBorder="1" applyAlignment="1" applyProtection="1">
      <alignment horizontal="right" vertical="center"/>
      <protection hidden="1"/>
    </xf>
    <xf numFmtId="9" fontId="4" fillId="0" borderId="0" xfId="0" applyNumberFormat="1" applyFont="1" applyAlignment="1" applyProtection="1">
      <alignment horizontal="center"/>
      <protection hidden="1"/>
    </xf>
    <xf numFmtId="4" fontId="4" fillId="0" borderId="0" xfId="0" applyNumberFormat="1" applyFont="1" applyAlignment="1" applyProtection="1">
      <alignment horizontal="right"/>
      <protection hidden="1"/>
    </xf>
    <xf numFmtId="3" fontId="4" fillId="0" borderId="0" xfId="0" applyNumberFormat="1" applyFont="1" applyProtection="1">
      <protection hidden="1"/>
    </xf>
    <xf numFmtId="0" fontId="4" fillId="4" borderId="12" xfId="0" applyFont="1" applyFill="1" applyBorder="1" applyAlignment="1" applyProtection="1">
      <alignment horizontal="center"/>
      <protection hidden="1"/>
    </xf>
    <xf numFmtId="9" fontId="7" fillId="3" borderId="1" xfId="0" applyNumberFormat="1" applyFont="1" applyFill="1" applyBorder="1" applyAlignment="1">
      <alignment vertical="center" wrapText="1"/>
    </xf>
    <xf numFmtId="4" fontId="6" fillId="0" borderId="0" xfId="0" applyNumberFormat="1" applyFont="1" applyProtection="1">
      <protection hidden="1"/>
    </xf>
    <xf numFmtId="4" fontId="6" fillId="3" borderId="1" xfId="0" applyNumberFormat="1" applyFont="1" applyFill="1" applyBorder="1" applyProtection="1">
      <protection hidden="1"/>
    </xf>
    <xf numFmtId="4" fontId="7" fillId="3" borderId="1" xfId="0" applyNumberFormat="1" applyFont="1" applyFill="1" applyBorder="1" applyAlignment="1">
      <alignment vertical="center" wrapText="1"/>
    </xf>
    <xf numFmtId="0" fontId="6" fillId="0" borderId="0" xfId="0" applyFont="1" applyAlignment="1" applyProtection="1">
      <alignment vertical="center"/>
      <protection locked="0"/>
    </xf>
    <xf numFmtId="166" fontId="1" fillId="0" borderId="0" xfId="0" applyNumberFormat="1" applyFont="1" applyAlignment="1" applyProtection="1">
      <alignment vertical="center" readingOrder="1"/>
      <protection locked="0"/>
    </xf>
    <xf numFmtId="4" fontId="1" fillId="0" borderId="7" xfId="0" applyNumberFormat="1" applyFont="1" applyBorder="1" applyProtection="1">
      <protection hidden="1"/>
    </xf>
    <xf numFmtId="4" fontId="1" fillId="3" borderId="8" xfId="0" applyNumberFormat="1" applyFont="1" applyFill="1" applyBorder="1" applyAlignment="1" applyProtection="1">
      <alignment horizontal="center"/>
      <protection hidden="1"/>
    </xf>
    <xf numFmtId="0" fontId="6" fillId="0" borderId="6" xfId="0" applyFont="1" applyBorder="1" applyAlignment="1" applyProtection="1">
      <alignment horizontal="center"/>
      <protection hidden="1"/>
    </xf>
    <xf numFmtId="4" fontId="6" fillId="0" borderId="7" xfId="0" applyNumberFormat="1" applyFont="1" applyBorder="1" applyAlignment="1" applyProtection="1">
      <alignment horizontal="center"/>
      <protection hidden="1"/>
    </xf>
    <xf numFmtId="0" fontId="1" fillId="0" borderId="6" xfId="0" applyFont="1" applyBorder="1" applyAlignment="1" applyProtection="1">
      <alignment horizontal="center"/>
      <protection hidden="1"/>
    </xf>
    <xf numFmtId="0" fontId="4" fillId="4" borderId="13" xfId="0" applyFont="1" applyFill="1" applyBorder="1" applyAlignment="1" applyProtection="1">
      <alignment horizontal="center"/>
      <protection hidden="1"/>
    </xf>
    <xf numFmtId="4" fontId="2" fillId="3" borderId="9" xfId="0" applyNumberFormat="1" applyFont="1" applyFill="1" applyBorder="1" applyAlignment="1" applyProtection="1">
      <alignment horizontal="center"/>
      <protection hidden="1"/>
    </xf>
    <xf numFmtId="4" fontId="2" fillId="3" borderId="8" xfId="0" applyNumberFormat="1" applyFont="1" applyFill="1" applyBorder="1" applyAlignment="1" applyProtection="1">
      <alignment horizontal="center"/>
      <protection hidden="1"/>
    </xf>
    <xf numFmtId="0" fontId="6" fillId="4" borderId="2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 fillId="0" borderId="10" xfId="0" applyFont="1" applyBorder="1"/>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protection locked="0"/>
    </xf>
    <xf numFmtId="0" fontId="1" fillId="0" borderId="60" xfId="0" applyFont="1" applyBorder="1"/>
    <xf numFmtId="0" fontId="1" fillId="0" borderId="47" xfId="0" applyFont="1" applyBorder="1" applyAlignment="1" applyProtection="1">
      <alignment horizontal="center" vertical="center"/>
      <protection locked="0"/>
    </xf>
    <xf numFmtId="0" fontId="1" fillId="0" borderId="47" xfId="0" applyFont="1" applyBorder="1" applyAlignment="1" applyProtection="1">
      <alignment horizontal="center"/>
      <protection locked="0"/>
    </xf>
    <xf numFmtId="0" fontId="1" fillId="0" borderId="0" xfId="0" applyFont="1" applyAlignment="1" applyProtection="1">
      <alignment horizontal="right" vertical="top" wrapText="1"/>
      <protection locked="0" hidden="1"/>
    </xf>
    <xf numFmtId="4" fontId="7" fillId="0" borderId="0" xfId="0" applyNumberFormat="1" applyFont="1" applyAlignment="1">
      <alignment vertical="center" wrapText="1"/>
    </xf>
    <xf numFmtId="0" fontId="1" fillId="0" borderId="34" xfId="0" applyFont="1" applyBorder="1"/>
    <xf numFmtId="0" fontId="1" fillId="0" borderId="27" xfId="0" applyFont="1" applyBorder="1"/>
    <xf numFmtId="0" fontId="1" fillId="0" borderId="15" xfId="0" applyFont="1" applyBorder="1"/>
    <xf numFmtId="0" fontId="6" fillId="0" borderId="0" xfId="0" applyFont="1" applyProtection="1">
      <protection locked="0"/>
    </xf>
    <xf numFmtId="0" fontId="4" fillId="0" borderId="0" xfId="0" applyFont="1" applyAlignment="1" applyProtection="1">
      <alignment horizontal="right"/>
      <protection locked="0" hidden="1"/>
    </xf>
    <xf numFmtId="0" fontId="4" fillId="0" borderId="0" xfId="0" applyFont="1" applyAlignment="1" applyProtection="1">
      <alignment horizontal="right" vertical="top"/>
      <protection locked="0" hidden="1"/>
    </xf>
    <xf numFmtId="0" fontId="1" fillId="0" borderId="13" xfId="0" applyFont="1" applyBorder="1" applyProtection="1">
      <protection hidden="1"/>
    </xf>
    <xf numFmtId="0" fontId="1" fillId="0" borderId="0" xfId="0" applyFont="1" applyAlignment="1" applyProtection="1">
      <alignment vertical="center"/>
      <protection hidden="1"/>
    </xf>
    <xf numFmtId="0" fontId="7" fillId="4" borderId="12" xfId="0" applyFont="1" applyFill="1" applyBorder="1" applyAlignment="1" applyProtection="1">
      <alignment horizontal="center" vertical="center" wrapText="1"/>
      <protection hidden="1"/>
    </xf>
    <xf numFmtId="0" fontId="7" fillId="0" borderId="0" xfId="0" applyFont="1" applyProtection="1">
      <protection hidden="1"/>
    </xf>
    <xf numFmtId="0" fontId="7" fillId="4" borderId="14" xfId="0" applyFont="1" applyFill="1" applyBorder="1" applyAlignment="1" applyProtection="1">
      <alignment vertical="center" wrapText="1"/>
      <protection hidden="1"/>
    </xf>
    <xf numFmtId="0" fontId="7" fillId="4" borderId="14" xfId="0" applyFont="1" applyFill="1" applyBorder="1" applyAlignment="1" applyProtection="1">
      <alignment horizontal="center" vertical="center" wrapText="1"/>
      <protection hidden="1"/>
    </xf>
    <xf numFmtId="0" fontId="7" fillId="4" borderId="25" xfId="0" applyFont="1" applyFill="1" applyBorder="1" applyAlignment="1" applyProtection="1">
      <alignment horizontal="center" vertical="center" wrapText="1"/>
      <protection hidden="1"/>
    </xf>
    <xf numFmtId="0" fontId="1" fillId="0" borderId="10" xfId="0" applyFont="1" applyBorder="1" applyProtection="1">
      <protection hidden="1"/>
    </xf>
    <xf numFmtId="0" fontId="1" fillId="4" borderId="61" xfId="0" applyFont="1" applyFill="1" applyBorder="1" applyAlignment="1" applyProtection="1">
      <alignment horizontal="center"/>
      <protection hidden="1"/>
    </xf>
    <xf numFmtId="4" fontId="1" fillId="3" borderId="63" xfId="0" applyNumberFormat="1" applyFont="1" applyFill="1" applyBorder="1" applyAlignment="1" applyProtection="1">
      <alignment horizontal="center"/>
      <protection hidden="1"/>
    </xf>
    <xf numFmtId="4" fontId="1" fillId="3" borderId="64" xfId="0" applyNumberFormat="1" applyFont="1" applyFill="1" applyBorder="1" applyAlignment="1" applyProtection="1">
      <alignment horizontal="center"/>
      <protection hidden="1"/>
    </xf>
    <xf numFmtId="4" fontId="1" fillId="4" borderId="62" xfId="0" applyNumberFormat="1" applyFont="1" applyFill="1" applyBorder="1" applyProtection="1">
      <protection hidden="1"/>
    </xf>
    <xf numFmtId="4" fontId="1" fillId="3" borderId="65" xfId="0" applyNumberFormat="1" applyFont="1" applyFill="1" applyBorder="1" applyAlignment="1" applyProtection="1">
      <alignment horizontal="center"/>
      <protection hidden="1"/>
    </xf>
    <xf numFmtId="4" fontId="1" fillId="3" borderId="61" xfId="0" applyNumberFormat="1" applyFont="1" applyFill="1" applyBorder="1" applyProtection="1">
      <protection hidden="1"/>
    </xf>
    <xf numFmtId="0" fontId="1" fillId="0" borderId="13" xfId="0" applyFont="1" applyBorder="1"/>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42" xfId="0" applyFont="1" applyBorder="1"/>
    <xf numFmtId="0" fontId="6" fillId="4" borderId="13"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1" fillId="0" borderId="42" xfId="0" applyFont="1" applyBorder="1" applyProtection="1">
      <protection hidden="1"/>
    </xf>
    <xf numFmtId="0" fontId="7" fillId="4" borderId="13" xfId="0" applyFont="1" applyFill="1" applyBorder="1" applyAlignment="1" applyProtection="1">
      <alignment horizontal="center" vertical="center" wrapText="1"/>
      <protection hidden="1"/>
    </xf>
    <xf numFmtId="0" fontId="7" fillId="4" borderId="31" xfId="0" applyFont="1" applyFill="1" applyBorder="1" applyAlignment="1" applyProtection="1">
      <alignment vertical="center" wrapText="1"/>
      <protection hidden="1"/>
    </xf>
    <xf numFmtId="0" fontId="7" fillId="4" borderId="31" xfId="0" applyFont="1" applyFill="1" applyBorder="1" applyAlignment="1" applyProtection="1">
      <alignment horizontal="center" vertical="center" wrapText="1"/>
      <protection hidden="1"/>
    </xf>
    <xf numFmtId="0" fontId="1" fillId="4" borderId="44" xfId="0" applyFont="1" applyFill="1" applyBorder="1" applyAlignment="1" applyProtection="1">
      <alignment horizontal="center"/>
      <protection hidden="1"/>
    </xf>
    <xf numFmtId="0" fontId="1" fillId="4" borderId="41" xfId="0" applyFont="1" applyFill="1" applyBorder="1" applyAlignment="1" applyProtection="1">
      <alignment horizontal="center"/>
      <protection hidden="1"/>
    </xf>
    <xf numFmtId="49" fontId="1" fillId="4" borderId="42" xfId="0" applyNumberFormat="1" applyFont="1" applyFill="1" applyBorder="1" applyAlignment="1" applyProtection="1">
      <alignment horizontal="right" vertical="center"/>
      <protection hidden="1"/>
    </xf>
    <xf numFmtId="0" fontId="1" fillId="4" borderId="25" xfId="0" applyFont="1" applyFill="1" applyBorder="1" applyProtection="1">
      <protection hidden="1"/>
    </xf>
    <xf numFmtId="49" fontId="1" fillId="0" borderId="0" xfId="0" applyNumberFormat="1" applyFont="1" applyAlignment="1" applyProtection="1">
      <alignment horizontal="center" vertical="center"/>
      <protection hidden="1"/>
    </xf>
    <xf numFmtId="0" fontId="1" fillId="4" borderId="12" xfId="0" applyFont="1" applyFill="1" applyBorder="1" applyProtection="1">
      <protection hidden="1"/>
    </xf>
    <xf numFmtId="0" fontId="1" fillId="4" borderId="13" xfId="0" applyFont="1" applyFill="1" applyBorder="1" applyProtection="1">
      <protection hidden="1"/>
    </xf>
    <xf numFmtId="1" fontId="1" fillId="2" borderId="24" xfId="0" applyNumberFormat="1" applyFont="1" applyFill="1" applyBorder="1" applyAlignment="1" applyProtection="1">
      <alignment horizontal="center" vertical="center"/>
      <protection locked="0" hidden="1"/>
    </xf>
    <xf numFmtId="1" fontId="1" fillId="2" borderId="1" xfId="0" applyNumberFormat="1" applyFont="1" applyFill="1" applyBorder="1" applyAlignment="1" applyProtection="1">
      <alignment horizontal="center" vertical="center"/>
      <protection locked="0" hidden="1"/>
    </xf>
    <xf numFmtId="1" fontId="1" fillId="2" borderId="14" xfId="0" applyNumberFormat="1" applyFont="1" applyFill="1" applyBorder="1" applyAlignment="1" applyProtection="1">
      <alignment horizontal="center" vertical="center"/>
      <protection locked="0" hidden="1"/>
    </xf>
    <xf numFmtId="0" fontId="4" fillId="0" borderId="0" xfId="0" applyFont="1" applyProtection="1">
      <protection locked="0" hidden="1"/>
    </xf>
    <xf numFmtId="4" fontId="1" fillId="0" borderId="24" xfId="0" applyNumberFormat="1" applyFont="1" applyBorder="1" applyAlignment="1" applyProtection="1">
      <alignment horizontal="right" vertical="center"/>
      <protection locked="0" hidden="1"/>
    </xf>
    <xf numFmtId="4" fontId="1" fillId="0" borderId="31" xfId="0" applyNumberFormat="1" applyFont="1" applyBorder="1" applyAlignment="1" applyProtection="1">
      <alignment horizontal="right" vertical="center"/>
      <protection locked="0" hidden="1"/>
    </xf>
    <xf numFmtId="4" fontId="6" fillId="3" borderId="46" xfId="0" applyNumberFormat="1" applyFont="1" applyFill="1" applyBorder="1" applyAlignment="1" applyProtection="1">
      <alignment horizontal="right"/>
      <protection hidden="1"/>
    </xf>
    <xf numFmtId="4" fontId="7" fillId="3" borderId="46" xfId="0" applyNumberFormat="1" applyFont="1" applyFill="1" applyBorder="1" applyAlignment="1" applyProtection="1">
      <alignment horizontal="right"/>
      <protection hidden="1"/>
    </xf>
    <xf numFmtId="4" fontId="6" fillId="3" borderId="20" xfId="0" applyNumberFormat="1" applyFont="1" applyFill="1" applyBorder="1" applyAlignment="1">
      <alignment horizontal="right"/>
    </xf>
    <xf numFmtId="0" fontId="1" fillId="0" borderId="24" xfId="0" applyFont="1" applyBorder="1" applyAlignment="1" applyProtection="1">
      <alignment vertical="center"/>
      <protection locked="0" hidden="1"/>
    </xf>
    <xf numFmtId="0" fontId="1" fillId="0" borderId="31" xfId="0" applyFont="1" applyBorder="1" applyAlignment="1" applyProtection="1">
      <alignment vertical="center"/>
      <protection locked="0" hidden="1"/>
    </xf>
    <xf numFmtId="0" fontId="1" fillId="0" borderId="68"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26" xfId="0" applyFont="1" applyBorder="1" applyAlignment="1" applyProtection="1">
      <alignment vertical="center"/>
      <protection locked="0" hidden="1"/>
    </xf>
    <xf numFmtId="0" fontId="1" fillId="0" borderId="26" xfId="0" applyFont="1" applyBorder="1" applyAlignment="1" applyProtection="1">
      <alignment horizontal="right" vertical="center"/>
      <protection locked="0" hidden="1"/>
    </xf>
    <xf numFmtId="0" fontId="1" fillId="0" borderId="1" xfId="0" applyFont="1" applyBorder="1" applyAlignment="1" applyProtection="1">
      <alignment vertical="center"/>
      <protection locked="0" hidden="1"/>
    </xf>
    <xf numFmtId="0" fontId="1" fillId="0" borderId="1" xfId="0" applyFont="1" applyBorder="1" applyAlignment="1" applyProtection="1">
      <alignment horizontal="right" vertical="center"/>
      <protection locked="0" hidden="1"/>
    </xf>
    <xf numFmtId="0" fontId="1" fillId="0" borderId="31" xfId="0" applyFont="1" applyBorder="1" applyAlignment="1" applyProtection="1">
      <alignment horizontal="right" vertical="center"/>
      <protection locked="0" hidden="1"/>
    </xf>
    <xf numFmtId="0" fontId="1" fillId="0" borderId="10" xfId="0" applyFont="1" applyBorder="1" applyAlignment="1" applyProtection="1">
      <alignment vertical="center"/>
      <protection locked="0" hidden="1"/>
    </xf>
    <xf numFmtId="0" fontId="1" fillId="0" borderId="12" xfId="0" applyFont="1" applyBorder="1" applyAlignment="1" applyProtection="1">
      <alignment vertical="center"/>
      <protection locked="0" hidden="1"/>
    </xf>
    <xf numFmtId="0" fontId="1" fillId="0" borderId="13" xfId="0" applyFont="1" applyBorder="1" applyAlignment="1" applyProtection="1">
      <alignment vertical="center"/>
      <protection locked="0" hidden="1"/>
    </xf>
    <xf numFmtId="4" fontId="1" fillId="0" borderId="8" xfId="0" applyNumberFormat="1" applyFont="1" applyBorder="1" applyAlignment="1" applyProtection="1">
      <alignment horizontal="right"/>
      <protection locked="0" hidden="1"/>
    </xf>
    <xf numFmtId="4" fontId="1" fillId="0" borderId="43" xfId="0" applyNumberFormat="1" applyFont="1" applyBorder="1" applyAlignment="1" applyProtection="1">
      <alignment horizontal="right"/>
      <protection locked="0" hidden="1"/>
    </xf>
    <xf numFmtId="4" fontId="1" fillId="0" borderId="1" xfId="0" applyNumberFormat="1" applyFont="1" applyBorder="1" applyAlignment="1" applyProtection="1">
      <alignment horizontal="right"/>
      <protection locked="0" hidden="1"/>
    </xf>
    <xf numFmtId="4" fontId="1" fillId="0" borderId="31" xfId="0" applyNumberFormat="1" applyFont="1" applyBorder="1" applyAlignment="1" applyProtection="1">
      <alignment horizontal="right"/>
      <protection locked="0" hidden="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pplyProtection="1">
      <alignment horizontal="center" vertical="center" wrapText="1"/>
      <protection locked="0"/>
    </xf>
    <xf numFmtId="0" fontId="7" fillId="0" borderId="0" xfId="0" applyFont="1" applyAlignment="1">
      <alignment horizontal="right"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6" fillId="4" borderId="27" xfId="0" applyFont="1" applyFill="1" applyBorder="1" applyAlignment="1">
      <alignment horizontal="right"/>
    </xf>
    <xf numFmtId="0" fontId="6" fillId="4" borderId="3" xfId="0" applyFont="1" applyFill="1" applyBorder="1" applyAlignment="1">
      <alignment horizontal="right"/>
    </xf>
    <xf numFmtId="1" fontId="6" fillId="0" borderId="2" xfId="0" applyNumberFormat="1" applyFont="1" applyBorder="1" applyAlignment="1" applyProtection="1">
      <alignment horizontal="center"/>
      <protection locked="0"/>
    </xf>
    <xf numFmtId="1" fontId="6" fillId="0" borderId="28" xfId="0" applyNumberFormat="1" applyFont="1" applyBorder="1" applyAlignment="1" applyProtection="1">
      <alignment horizontal="center"/>
      <protection locked="0"/>
    </xf>
    <xf numFmtId="0" fontId="6" fillId="4" borderId="27" xfId="0" applyFont="1" applyFill="1" applyBorder="1" applyAlignment="1" applyProtection="1">
      <alignment horizontal="right"/>
      <protection hidden="1"/>
    </xf>
    <xf numFmtId="0" fontId="6" fillId="4" borderId="3" xfId="0" applyFont="1" applyFill="1" applyBorder="1" applyAlignment="1" applyProtection="1">
      <alignment horizontal="right"/>
      <protection hidden="1"/>
    </xf>
    <xf numFmtId="3" fontId="4" fillId="4" borderId="2" xfId="0" applyNumberFormat="1" applyFont="1" applyFill="1" applyBorder="1" applyAlignment="1" applyProtection="1">
      <alignment horizontal="right"/>
      <protection hidden="1"/>
    </xf>
    <xf numFmtId="3" fontId="4" fillId="4" borderId="28" xfId="0" applyNumberFormat="1" applyFont="1" applyFill="1" applyBorder="1" applyAlignment="1" applyProtection="1">
      <alignment horizontal="right"/>
      <protection hidden="1"/>
    </xf>
    <xf numFmtId="0" fontId="6" fillId="4" borderId="27" xfId="0" applyFont="1" applyFill="1" applyBorder="1" applyAlignment="1">
      <alignment wrapText="1"/>
    </xf>
    <xf numFmtId="0" fontId="6" fillId="4" borderId="3" xfId="0" applyFont="1" applyFill="1" applyBorder="1" applyAlignment="1">
      <alignment wrapText="1"/>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6" fillId="4" borderId="13" xfId="0" applyFont="1" applyFill="1" applyBorder="1" applyAlignment="1">
      <alignment wrapText="1"/>
    </xf>
    <xf numFmtId="0" fontId="6" fillId="4" borderId="31" xfId="0" applyFont="1" applyFill="1" applyBorder="1" applyAlignment="1">
      <alignment wrapText="1"/>
    </xf>
    <xf numFmtId="4" fontId="6" fillId="3" borderId="23" xfId="0" applyNumberFormat="1" applyFont="1" applyFill="1" applyBorder="1" applyAlignment="1" applyProtection="1">
      <alignment horizontal="center"/>
      <protection hidden="1"/>
    </xf>
    <xf numFmtId="4" fontId="6" fillId="3" borderId="21" xfId="0" applyNumberFormat="1" applyFont="1" applyFill="1" applyBorder="1" applyAlignment="1" applyProtection="1">
      <alignment horizontal="center"/>
      <protection hidden="1"/>
    </xf>
    <xf numFmtId="0" fontId="6" fillId="3" borderId="1" xfId="0" applyFont="1" applyFill="1" applyBorder="1" applyAlignment="1" applyProtection="1">
      <alignment horizontal="center"/>
      <protection hidden="1"/>
    </xf>
    <xf numFmtId="0" fontId="6" fillId="3" borderId="8" xfId="0" applyFont="1" applyFill="1" applyBorder="1" applyAlignment="1" applyProtection="1">
      <alignment horizontal="center"/>
      <protection hidden="1"/>
    </xf>
    <xf numFmtId="0" fontId="6" fillId="4" borderId="12" xfId="0" applyFont="1" applyFill="1" applyBorder="1" applyAlignment="1">
      <alignment horizontal="right"/>
    </xf>
    <xf numFmtId="0" fontId="6" fillId="4" borderId="1" xfId="0" applyFont="1" applyFill="1" applyBorder="1" applyAlignment="1">
      <alignment horizontal="right"/>
    </xf>
    <xf numFmtId="0" fontId="6" fillId="0" borderId="4"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4" borderId="12" xfId="0" applyFont="1" applyFill="1" applyBorder="1" applyAlignment="1">
      <alignment wrapText="1"/>
    </xf>
    <xf numFmtId="0" fontId="6" fillId="4" borderId="1" xfId="0" applyFont="1" applyFill="1" applyBorder="1" applyAlignment="1">
      <alignment wrapText="1"/>
    </xf>
    <xf numFmtId="4" fontId="6" fillId="3" borderId="1" xfId="0" applyNumberFormat="1" applyFont="1" applyFill="1" applyBorder="1" applyAlignment="1" applyProtection="1">
      <alignment horizontal="center"/>
      <protection hidden="1"/>
    </xf>
    <xf numFmtId="4" fontId="6" fillId="3" borderId="8" xfId="0" applyNumberFormat="1" applyFont="1" applyFill="1" applyBorder="1" applyAlignment="1" applyProtection="1">
      <alignment horizontal="center"/>
      <protection hidden="1"/>
    </xf>
    <xf numFmtId="4" fontId="6" fillId="3" borderId="2" xfId="0" applyNumberFormat="1" applyFont="1" applyFill="1" applyBorder="1" applyAlignment="1" applyProtection="1">
      <alignment horizontal="center"/>
      <protection hidden="1"/>
    </xf>
    <xf numFmtId="4" fontId="6" fillId="3" borderId="28" xfId="0" applyNumberFormat="1" applyFont="1" applyFill="1" applyBorder="1" applyAlignment="1" applyProtection="1">
      <alignment horizontal="center"/>
      <protection hidden="1"/>
    </xf>
    <xf numFmtId="0" fontId="6" fillId="0" borderId="22"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6" fillId="0" borderId="36" xfId="0" applyFont="1" applyBorder="1" applyAlignment="1" applyProtection="1">
      <alignment horizontal="center"/>
      <protection locked="0"/>
    </xf>
    <xf numFmtId="49" fontId="1" fillId="4" borderId="29" xfId="0" applyNumberFormat="1" applyFont="1" applyFill="1" applyBorder="1" applyAlignment="1">
      <alignment horizontal="center" vertical="center"/>
    </xf>
    <xf numFmtId="49" fontId="1" fillId="4" borderId="45" xfId="0" applyNumberFormat="1" applyFont="1" applyFill="1" applyBorder="1" applyAlignment="1">
      <alignment horizontal="center" vertical="center"/>
    </xf>
    <xf numFmtId="49" fontId="1" fillId="4" borderId="21" xfId="0" applyNumberFormat="1" applyFont="1" applyFill="1" applyBorder="1" applyAlignment="1">
      <alignment horizontal="center" vertical="center"/>
    </xf>
    <xf numFmtId="0" fontId="6" fillId="4" borderId="29" xfId="0" applyFont="1" applyFill="1" applyBorder="1" applyAlignment="1">
      <alignment horizontal="right"/>
    </xf>
    <xf numFmtId="0" fontId="6" fillId="4" borderId="30" xfId="0" applyFont="1" applyFill="1" applyBorder="1" applyAlignment="1">
      <alignment horizontal="right"/>
    </xf>
    <xf numFmtId="1" fontId="6" fillId="3" borderId="2" xfId="0" applyNumberFormat="1" applyFont="1" applyFill="1" applyBorder="1" applyAlignment="1" applyProtection="1">
      <alignment horizontal="center"/>
      <protection hidden="1"/>
    </xf>
    <xf numFmtId="1" fontId="6" fillId="3" borderId="28" xfId="0" applyNumberFormat="1" applyFont="1" applyFill="1" applyBorder="1" applyAlignment="1" applyProtection="1">
      <alignment horizontal="center"/>
      <protection hidden="1"/>
    </xf>
    <xf numFmtId="3" fontId="6" fillId="0" borderId="1" xfId="0" applyNumberFormat="1" applyFont="1" applyBorder="1" applyAlignment="1" applyProtection="1">
      <alignment horizontal="center" vertical="center"/>
      <protection locked="0" hidden="1"/>
    </xf>
    <xf numFmtId="3" fontId="6" fillId="0" borderId="8" xfId="0" applyNumberFormat="1" applyFont="1" applyBorder="1" applyAlignment="1" applyProtection="1">
      <alignment horizontal="center" vertical="center"/>
      <protection locked="0" hidden="1"/>
    </xf>
    <xf numFmtId="4" fontId="1" fillId="3" borderId="27" xfId="0" applyNumberFormat="1" applyFont="1" applyFill="1" applyBorder="1" applyAlignment="1" applyProtection="1">
      <alignment horizontal="center"/>
      <protection hidden="1"/>
    </xf>
    <xf numFmtId="4" fontId="1" fillId="3" borderId="28" xfId="0" applyNumberFormat="1" applyFont="1" applyFill="1" applyBorder="1" applyAlignment="1" applyProtection="1">
      <alignment horizontal="center"/>
      <protection hidden="1"/>
    </xf>
    <xf numFmtId="4" fontId="1" fillId="3" borderId="15" xfId="0" applyNumberFormat="1" applyFont="1" applyFill="1" applyBorder="1" applyAlignment="1" applyProtection="1">
      <alignment horizontal="center"/>
      <protection hidden="1"/>
    </xf>
    <xf numFmtId="0" fontId="1" fillId="3" borderId="20" xfId="0" applyFont="1" applyFill="1" applyBorder="1" applyAlignment="1" applyProtection="1">
      <alignment horizontal="center"/>
      <protection hidden="1"/>
    </xf>
    <xf numFmtId="0" fontId="1" fillId="0" borderId="0" xfId="0" applyFont="1" applyAlignment="1">
      <alignment horizontal="right"/>
    </xf>
    <xf numFmtId="4" fontId="1" fillId="3" borderId="22" xfId="0" applyNumberFormat="1" applyFont="1" applyFill="1" applyBorder="1" applyAlignment="1">
      <alignment horizontal="center"/>
    </xf>
    <xf numFmtId="4" fontId="1" fillId="3" borderId="36" xfId="0" applyNumberFormat="1" applyFont="1" applyFill="1" applyBorder="1" applyAlignment="1">
      <alignment horizontal="center"/>
    </xf>
    <xf numFmtId="4" fontId="1" fillId="3" borderId="2" xfId="0" applyNumberFormat="1" applyFont="1" applyFill="1" applyBorder="1" applyAlignment="1">
      <alignment horizontal="center"/>
    </xf>
    <xf numFmtId="4" fontId="1" fillId="3" borderId="28" xfId="0" applyNumberFormat="1" applyFont="1" applyFill="1" applyBorder="1" applyAlignment="1">
      <alignment horizontal="center"/>
    </xf>
    <xf numFmtId="0" fontId="6" fillId="4" borderId="34" xfId="0" applyFont="1" applyFill="1" applyBorder="1" applyAlignment="1">
      <alignment horizontal="center"/>
    </xf>
    <xf numFmtId="0" fontId="6" fillId="4" borderId="35" xfId="0" applyFont="1" applyFill="1" applyBorder="1" applyAlignment="1">
      <alignment horizontal="center"/>
    </xf>
    <xf numFmtId="0" fontId="6" fillId="4" borderId="36" xfId="0" applyFont="1" applyFill="1" applyBorder="1" applyAlignment="1">
      <alignment horizontal="center"/>
    </xf>
    <xf numFmtId="14"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28" xfId="0" applyFont="1" applyBorder="1" applyAlignment="1" applyProtection="1">
      <alignment horizontal="center"/>
      <protection locked="0"/>
    </xf>
    <xf numFmtId="0" fontId="6" fillId="0" borderId="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4" borderId="13" xfId="0" applyFont="1" applyFill="1" applyBorder="1" applyAlignment="1">
      <alignment horizontal="right"/>
    </xf>
    <xf numFmtId="0" fontId="6" fillId="4" borderId="31" xfId="0" applyFont="1" applyFill="1" applyBorder="1" applyAlignment="1">
      <alignment horizontal="right"/>
    </xf>
    <xf numFmtId="0" fontId="6" fillId="0" borderId="31"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1" fillId="0" borderId="23" xfId="0" applyFont="1" applyBorder="1" applyAlignment="1" applyProtection="1">
      <alignment horizontal="center"/>
      <protection locked="0"/>
    </xf>
    <xf numFmtId="0" fontId="1" fillId="0" borderId="45" xfId="0" applyFont="1" applyBorder="1" applyAlignment="1" applyProtection="1">
      <alignment horizontal="center"/>
      <protection locked="0"/>
    </xf>
    <xf numFmtId="0" fontId="1" fillId="0" borderId="21" xfId="0" applyFont="1" applyBorder="1" applyAlignment="1" applyProtection="1">
      <alignment horizontal="center"/>
      <protection locked="0"/>
    </xf>
    <xf numFmtId="166" fontId="1" fillId="0" borderId="2" xfId="0" applyNumberFormat="1" applyFont="1" applyBorder="1" applyAlignment="1" applyProtection="1">
      <alignment horizontal="center" vertical="center" readingOrder="1"/>
      <protection locked="0"/>
    </xf>
    <xf numFmtId="166" fontId="1" fillId="0" borderId="4" xfId="0" applyNumberFormat="1" applyFont="1" applyBorder="1" applyAlignment="1" applyProtection="1">
      <alignment horizontal="center" vertical="center" readingOrder="1"/>
      <protection locked="0"/>
    </xf>
    <xf numFmtId="166" fontId="1" fillId="0" borderId="28" xfId="0" applyNumberFormat="1" applyFont="1" applyBorder="1" applyAlignment="1" applyProtection="1">
      <alignment horizontal="center" vertical="center" readingOrder="1"/>
      <protection locked="0"/>
    </xf>
    <xf numFmtId="0" fontId="6" fillId="4" borderId="10" xfId="0" applyFont="1" applyFill="1" applyBorder="1" applyAlignment="1">
      <alignment horizontal="right"/>
    </xf>
    <xf numFmtId="0" fontId="6" fillId="4" borderId="26" xfId="0" applyFont="1" applyFill="1" applyBorder="1" applyAlignment="1">
      <alignment horizontal="right"/>
    </xf>
    <xf numFmtId="0" fontId="6" fillId="0" borderId="26" xfId="0" applyFont="1" applyBorder="1" applyAlignment="1" applyProtection="1">
      <alignment horizontal="center"/>
      <protection locked="0"/>
    </xf>
    <xf numFmtId="0" fontId="6" fillId="0" borderId="11" xfId="0" applyFont="1" applyBorder="1" applyAlignment="1" applyProtection="1">
      <alignment horizontal="center"/>
      <protection locked="0"/>
    </xf>
    <xf numFmtId="4" fontId="1" fillId="3" borderId="37" xfId="0" applyNumberFormat="1" applyFont="1" applyFill="1" applyBorder="1" applyAlignment="1" applyProtection="1">
      <alignment horizontal="center"/>
      <protection hidden="1"/>
    </xf>
    <xf numFmtId="0" fontId="1" fillId="3" borderId="39" xfId="0" applyFont="1" applyFill="1" applyBorder="1" applyAlignment="1" applyProtection="1">
      <alignment horizontal="center"/>
      <protection hidden="1"/>
    </xf>
    <xf numFmtId="4" fontId="1" fillId="3" borderId="23" xfId="0" applyNumberFormat="1" applyFont="1" applyFill="1" applyBorder="1" applyAlignment="1">
      <alignment horizontal="center"/>
    </xf>
    <xf numFmtId="4" fontId="1" fillId="3" borderId="21" xfId="0" applyNumberFormat="1" applyFont="1" applyFill="1" applyBorder="1" applyAlignment="1">
      <alignment horizontal="center"/>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4" borderId="12" xfId="0" applyFont="1" applyFill="1" applyBorder="1" applyAlignment="1">
      <alignment horizontal="right" vertical="center" wrapText="1"/>
    </xf>
    <xf numFmtId="0" fontId="6" fillId="4" borderId="1" xfId="0" applyFont="1" applyFill="1" applyBorder="1" applyAlignment="1">
      <alignment horizontal="right" vertical="center" wrapText="1"/>
    </xf>
    <xf numFmtId="4" fontId="6" fillId="2" borderId="1" xfId="0" quotePrefix="1" applyNumberFormat="1" applyFont="1" applyFill="1" applyBorder="1" applyAlignment="1" applyProtection="1">
      <alignment horizontal="center" vertical="center"/>
      <protection locked="0"/>
    </xf>
    <xf numFmtId="4" fontId="6" fillId="2" borderId="8" xfId="0" quotePrefix="1" applyNumberFormat="1" applyFont="1" applyFill="1" applyBorder="1" applyAlignment="1" applyProtection="1">
      <alignment horizontal="center" vertical="center"/>
      <protection locked="0"/>
    </xf>
    <xf numFmtId="0" fontId="1" fillId="0" borderId="0" xfId="0" applyFont="1" applyAlignment="1">
      <alignment horizontal="center"/>
    </xf>
    <xf numFmtId="0" fontId="6" fillId="4" borderId="4" xfId="0" applyFont="1" applyFill="1" applyBorder="1" applyAlignment="1">
      <alignment horizontal="right"/>
    </xf>
    <xf numFmtId="0" fontId="1" fillId="4" borderId="37" xfId="0" applyFont="1" applyFill="1" applyBorder="1" applyAlignment="1" applyProtection="1">
      <alignment horizontal="center"/>
      <protection hidden="1"/>
    </xf>
    <xf numFmtId="0" fontId="1" fillId="4" borderId="39" xfId="0" applyFont="1" applyFill="1" applyBorder="1" applyAlignment="1" applyProtection="1">
      <alignment horizontal="center"/>
      <protection hidden="1"/>
    </xf>
    <xf numFmtId="4" fontId="1" fillId="3" borderId="32" xfId="0" applyNumberFormat="1" applyFont="1" applyFill="1" applyBorder="1" applyAlignment="1" applyProtection="1">
      <alignment horizontal="center"/>
      <protection hidden="1"/>
    </xf>
    <xf numFmtId="4" fontId="1" fillId="3" borderId="33" xfId="0" applyNumberFormat="1" applyFont="1" applyFill="1" applyBorder="1" applyAlignment="1" applyProtection="1">
      <alignment horizontal="center"/>
      <protection hidden="1"/>
    </xf>
    <xf numFmtId="0" fontId="6" fillId="4" borderId="37" xfId="0" applyFont="1" applyFill="1" applyBorder="1" applyAlignment="1">
      <alignment horizontal="center"/>
    </xf>
    <xf numFmtId="0" fontId="6" fillId="4" borderId="38" xfId="0" applyFont="1" applyFill="1" applyBorder="1" applyAlignment="1">
      <alignment horizontal="center"/>
    </xf>
    <xf numFmtId="0" fontId="6" fillId="4" borderId="39" xfId="0" applyFont="1" applyFill="1" applyBorder="1" applyAlignment="1">
      <alignment horizontal="center"/>
    </xf>
    <xf numFmtId="0" fontId="6" fillId="4" borderId="16" xfId="0" applyFont="1" applyFill="1" applyBorder="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xf>
    <xf numFmtId="4" fontId="6" fillId="0" borderId="1" xfId="0" applyNumberFormat="1" applyFont="1" applyBorder="1" applyAlignment="1" applyProtection="1">
      <alignment horizontal="center"/>
      <protection locked="0"/>
    </xf>
    <xf numFmtId="4" fontId="6" fillId="0" borderId="8" xfId="0" applyNumberFormat="1" applyFont="1" applyBorder="1" applyAlignment="1" applyProtection="1">
      <alignment horizontal="center"/>
      <protection locked="0"/>
    </xf>
    <xf numFmtId="49" fontId="6" fillId="4" borderId="10" xfId="0" applyNumberFormat="1" applyFont="1" applyFill="1" applyBorder="1" applyAlignment="1" applyProtection="1">
      <alignment horizontal="center" vertical="center"/>
      <protection hidden="1"/>
    </xf>
    <xf numFmtId="49" fontId="6" fillId="4" borderId="26" xfId="0" applyNumberFormat="1" applyFont="1" applyFill="1" applyBorder="1" applyAlignment="1" applyProtection="1">
      <alignment horizontal="center" vertical="center"/>
      <protection hidden="1"/>
    </xf>
    <xf numFmtId="3" fontId="6" fillId="3" borderId="26" xfId="0" applyNumberFormat="1" applyFont="1" applyFill="1" applyBorder="1" applyAlignment="1" applyProtection="1">
      <alignment horizontal="center" vertical="center"/>
      <protection hidden="1"/>
    </xf>
    <xf numFmtId="3" fontId="6" fillId="3" borderId="11" xfId="0" applyNumberFormat="1" applyFont="1" applyFill="1" applyBorder="1" applyAlignment="1" applyProtection="1">
      <alignment horizontal="center" vertical="center"/>
      <protection hidden="1"/>
    </xf>
    <xf numFmtId="49" fontId="6" fillId="4" borderId="13" xfId="0" applyNumberFormat="1" applyFont="1" applyFill="1" applyBorder="1" applyAlignment="1" applyProtection="1">
      <alignment horizontal="center" vertical="center"/>
      <protection hidden="1"/>
    </xf>
    <xf numFmtId="49" fontId="6" fillId="4" borderId="31" xfId="0" applyNumberFormat="1" applyFont="1" applyFill="1" applyBorder="1" applyAlignment="1" applyProtection="1">
      <alignment horizontal="center" vertical="center"/>
      <protection hidden="1"/>
    </xf>
    <xf numFmtId="3" fontId="6" fillId="3" borderId="31" xfId="0" applyNumberFormat="1" applyFont="1" applyFill="1" applyBorder="1" applyAlignment="1" applyProtection="1">
      <alignment horizontal="center" vertical="center"/>
      <protection hidden="1"/>
    </xf>
    <xf numFmtId="3" fontId="6" fillId="3" borderId="9" xfId="0" applyNumberFormat="1" applyFont="1" applyFill="1" applyBorder="1" applyAlignment="1" applyProtection="1">
      <alignment horizontal="center" vertical="center"/>
      <protection hidden="1"/>
    </xf>
    <xf numFmtId="0" fontId="6" fillId="4" borderId="10" xfId="0" applyFont="1" applyFill="1" applyBorder="1" applyAlignment="1" applyProtection="1">
      <alignment horizontal="center"/>
      <protection hidden="1"/>
    </xf>
    <xf numFmtId="0" fontId="6" fillId="4" borderId="26" xfId="0" applyFont="1" applyFill="1" applyBorder="1" applyAlignment="1" applyProtection="1">
      <alignment horizontal="center"/>
      <protection hidden="1"/>
    </xf>
    <xf numFmtId="0" fontId="6" fillId="0" borderId="40"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4" fontId="6" fillId="3" borderId="26" xfId="0" applyNumberFormat="1" applyFont="1" applyFill="1" applyBorder="1" applyAlignment="1" applyProtection="1">
      <alignment horizontal="center" vertical="center"/>
      <protection hidden="1"/>
    </xf>
    <xf numFmtId="4" fontId="6" fillId="3" borderId="11" xfId="0" applyNumberFormat="1" applyFont="1" applyFill="1" applyBorder="1" applyAlignment="1" applyProtection="1">
      <alignment horizontal="center" vertical="center"/>
      <protection hidden="1"/>
    </xf>
    <xf numFmtId="4" fontId="1" fillId="3" borderId="23" xfId="0" applyNumberFormat="1" applyFont="1" applyFill="1" applyBorder="1" applyAlignment="1" applyProtection="1">
      <alignment horizontal="center"/>
      <protection hidden="1"/>
    </xf>
    <xf numFmtId="4" fontId="1" fillId="3" borderId="21" xfId="0" applyNumberFormat="1" applyFont="1" applyFill="1" applyBorder="1" applyAlignment="1" applyProtection="1">
      <alignment horizontal="center"/>
      <protection hidden="1"/>
    </xf>
    <xf numFmtId="49" fontId="6" fillId="4" borderId="49" xfId="0" applyNumberFormat="1" applyFont="1" applyFill="1" applyBorder="1" applyAlignment="1" applyProtection="1">
      <alignment horizontal="center" vertical="center"/>
      <protection hidden="1"/>
    </xf>
    <xf numFmtId="49" fontId="6" fillId="4" borderId="38" xfId="0" applyNumberFormat="1" applyFont="1" applyFill="1" applyBorder="1" applyAlignment="1" applyProtection="1">
      <alignment horizontal="center" vertical="center"/>
      <protection hidden="1"/>
    </xf>
    <xf numFmtId="49" fontId="6" fillId="4" borderId="37" xfId="0" applyNumberFormat="1" applyFont="1" applyFill="1" applyBorder="1" applyAlignment="1" applyProtection="1">
      <alignment horizontal="center" vertical="center"/>
      <protection hidden="1"/>
    </xf>
    <xf numFmtId="4" fontId="13" fillId="3" borderId="55" xfId="0" applyNumberFormat="1" applyFont="1" applyFill="1" applyBorder="1" applyAlignment="1" applyProtection="1">
      <alignment horizontal="center" vertical="center"/>
      <protection hidden="1"/>
    </xf>
    <xf numFmtId="4" fontId="13" fillId="3" borderId="19" xfId="0" applyNumberFormat="1" applyFont="1" applyFill="1" applyBorder="1" applyAlignment="1" applyProtection="1">
      <alignment horizontal="center" vertical="center"/>
      <protection hidden="1"/>
    </xf>
    <xf numFmtId="4" fontId="13" fillId="3" borderId="20" xfId="0" applyNumberFormat="1" applyFont="1" applyFill="1" applyBorder="1" applyAlignment="1" applyProtection="1">
      <alignment horizontal="center" vertical="center"/>
      <protection hidden="1"/>
    </xf>
    <xf numFmtId="0" fontId="6" fillId="4" borderId="37" xfId="0" applyFont="1" applyFill="1" applyBorder="1" applyAlignment="1" applyProtection="1">
      <alignment horizontal="center"/>
      <protection hidden="1"/>
    </xf>
    <xf numFmtId="0" fontId="6" fillId="4" borderId="38" xfId="0" applyFont="1" applyFill="1" applyBorder="1" applyAlignment="1" applyProtection="1">
      <alignment horizontal="center"/>
      <protection hidden="1"/>
    </xf>
    <xf numFmtId="0" fontId="6" fillId="4" borderId="39" xfId="0" applyFont="1" applyFill="1" applyBorder="1" applyAlignment="1" applyProtection="1">
      <alignment horizontal="center"/>
      <protection hidden="1"/>
    </xf>
    <xf numFmtId="0" fontId="6" fillId="4" borderId="13" xfId="0" applyFont="1" applyFill="1" applyBorder="1" applyAlignment="1" applyProtection="1">
      <alignment horizontal="center"/>
      <protection hidden="1"/>
    </xf>
    <xf numFmtId="0" fontId="6" fillId="4" borderId="31" xfId="0" applyFont="1" applyFill="1" applyBorder="1" applyAlignment="1" applyProtection="1">
      <alignment horizontal="center"/>
      <protection hidden="1"/>
    </xf>
    <xf numFmtId="4" fontId="6" fillId="3" borderId="31" xfId="0" applyNumberFormat="1" applyFont="1" applyFill="1" applyBorder="1" applyAlignment="1" applyProtection="1">
      <alignment horizontal="center" vertical="center"/>
      <protection hidden="1"/>
    </xf>
    <xf numFmtId="4" fontId="6" fillId="3" borderId="9" xfId="0" applyNumberFormat="1" applyFont="1" applyFill="1" applyBorder="1" applyAlignment="1" applyProtection="1">
      <alignment horizontal="center" vertical="center"/>
      <protection hidden="1"/>
    </xf>
    <xf numFmtId="0" fontId="1" fillId="0" borderId="1" xfId="0" applyFont="1" applyBorder="1" applyAlignment="1" applyProtection="1">
      <alignment horizontal="right"/>
      <protection locked="0"/>
    </xf>
    <xf numFmtId="0" fontId="10" fillId="0" borderId="0" xfId="0" applyFont="1" applyAlignment="1" applyProtection="1">
      <alignment horizontal="center"/>
      <protection hidden="1"/>
    </xf>
    <xf numFmtId="0" fontId="8" fillId="0" borderId="0" xfId="0" applyFont="1" applyAlignment="1" applyProtection="1">
      <alignment horizontal="right" vertical="top" wrapText="1"/>
      <protection hidden="1"/>
    </xf>
    <xf numFmtId="0" fontId="9" fillId="0" borderId="0" xfId="0" applyFont="1" applyAlignment="1" applyProtection="1">
      <alignment horizontal="center"/>
      <protection hidden="1"/>
    </xf>
    <xf numFmtId="0" fontId="1" fillId="0" borderId="0" xfId="0" applyFont="1" applyAlignment="1" applyProtection="1">
      <alignment horizontal="right" vertical="top" wrapText="1"/>
      <protection locked="0"/>
    </xf>
    <xf numFmtId="0" fontId="1" fillId="0" borderId="0" xfId="0" applyFont="1" applyAlignment="1" applyProtection="1">
      <alignment horizontal="center" wrapText="1"/>
      <protection hidden="1"/>
    </xf>
    <xf numFmtId="0" fontId="1" fillId="0" borderId="0" xfId="0" applyFont="1" applyAlignment="1" applyProtection="1">
      <alignment horizontal="right" vertical="top" wrapText="1"/>
      <protection hidden="1"/>
    </xf>
    <xf numFmtId="0" fontId="1" fillId="0" borderId="0" xfId="0" applyFont="1" applyAlignment="1" applyProtection="1">
      <alignment horizontal="right"/>
      <protection hidden="1"/>
    </xf>
    <xf numFmtId="0" fontId="7" fillId="4" borderId="1" xfId="0" applyFont="1" applyFill="1" applyBorder="1" applyAlignment="1" applyProtection="1">
      <alignment horizontal="center"/>
      <protection hidden="1"/>
    </xf>
    <xf numFmtId="16" fontId="1" fillId="0" borderId="1" xfId="0" applyNumberFormat="1" applyFont="1" applyBorder="1" applyAlignment="1" applyProtection="1">
      <alignment horizontal="right"/>
      <protection locked="0"/>
    </xf>
    <xf numFmtId="0" fontId="6" fillId="0" borderId="0" xfId="0" applyFont="1" applyAlignment="1" applyProtection="1">
      <alignment horizontal="right"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right" vertical="center" wrapText="1"/>
      <protection locked="0"/>
    </xf>
    <xf numFmtId="0" fontId="1" fillId="0" borderId="1" xfId="0" applyFont="1" applyBorder="1" applyAlignment="1" applyProtection="1">
      <alignment horizontal="right" vertical="center"/>
      <protection locked="0"/>
    </xf>
    <xf numFmtId="0" fontId="1" fillId="0" borderId="1" xfId="0" applyFont="1" applyBorder="1" applyAlignment="1" applyProtection="1">
      <alignment horizontal="center" vertical="center"/>
      <protection locked="0"/>
    </xf>
    <xf numFmtId="165" fontId="1" fillId="3" borderId="1" xfId="0" applyNumberFormat="1" applyFont="1" applyFill="1" applyBorder="1" applyAlignment="1" applyProtection="1">
      <alignment horizontal="center"/>
      <protection hidden="1"/>
    </xf>
    <xf numFmtId="0" fontId="1" fillId="0" borderId="1"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7" fillId="4" borderId="40" xfId="0" applyFont="1" applyFill="1" applyBorder="1" applyAlignment="1">
      <alignment horizontal="center"/>
    </xf>
    <xf numFmtId="0" fontId="7" fillId="4" borderId="44" xfId="0" applyFont="1" applyFill="1" applyBorder="1" applyAlignment="1">
      <alignment horizontal="center"/>
    </xf>
    <xf numFmtId="165" fontId="7" fillId="3" borderId="44" xfId="0" applyNumberFormat="1" applyFont="1" applyFill="1" applyBorder="1" applyAlignment="1" applyProtection="1">
      <alignment horizontal="center"/>
      <protection hidden="1"/>
    </xf>
    <xf numFmtId="165" fontId="7" fillId="3" borderId="41" xfId="0" applyNumberFormat="1" applyFont="1" applyFill="1" applyBorder="1" applyAlignment="1" applyProtection="1">
      <alignment horizontal="center"/>
      <protection hidden="1"/>
    </xf>
    <xf numFmtId="164" fontId="2" fillId="0" borderId="17" xfId="0" applyNumberFormat="1" applyFont="1" applyBorder="1" applyAlignment="1" applyProtection="1">
      <alignment horizontal="right" wrapText="1"/>
      <protection hidden="1"/>
    </xf>
    <xf numFmtId="164" fontId="2" fillId="0" borderId="0" xfId="0" applyNumberFormat="1" applyFont="1" applyAlignment="1" applyProtection="1">
      <alignment horizontal="right" wrapText="1"/>
      <protection hidden="1"/>
    </xf>
    <xf numFmtId="0" fontId="1" fillId="0" borderId="47" xfId="0" applyFont="1" applyBorder="1" applyAlignment="1" applyProtection="1">
      <alignment horizontal="center" vertical="center"/>
      <protection locked="0"/>
    </xf>
    <xf numFmtId="0" fontId="1" fillId="0" borderId="47" xfId="0" applyFont="1" applyBorder="1" applyAlignment="1" applyProtection="1">
      <alignment horizontal="right" vertical="center"/>
      <protection locked="0"/>
    </xf>
    <xf numFmtId="0" fontId="1" fillId="0" borderId="8" xfId="0" applyFont="1" applyBorder="1" applyAlignment="1" applyProtection="1">
      <alignment horizontal="right"/>
      <protection locked="0"/>
    </xf>
    <xf numFmtId="0" fontId="6" fillId="4" borderId="14"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59" xfId="0" applyFont="1" applyFill="1" applyBorder="1" applyAlignment="1">
      <alignment horizontal="center" vertical="center" wrapText="1"/>
    </xf>
    <xf numFmtId="4" fontId="6" fillId="2" borderId="31" xfId="0" applyNumberFormat="1" applyFont="1" applyFill="1" applyBorder="1" applyAlignment="1" applyProtection="1">
      <alignment horizontal="center"/>
      <protection locked="0"/>
    </xf>
    <xf numFmtId="4" fontId="6" fillId="2" borderId="9" xfId="0" applyNumberFormat="1" applyFont="1" applyFill="1" applyBorder="1" applyAlignment="1" applyProtection="1">
      <alignment horizontal="center"/>
      <protection locked="0"/>
    </xf>
    <xf numFmtId="0" fontId="6" fillId="4" borderId="16" xfId="0" applyFont="1" applyFill="1" applyBorder="1" applyAlignment="1" applyProtection="1">
      <alignment horizontal="center"/>
      <protection hidden="1"/>
    </xf>
    <xf numFmtId="0" fontId="6" fillId="4" borderId="17" xfId="0" applyFont="1" applyFill="1" applyBorder="1" applyAlignment="1" applyProtection="1">
      <alignment horizontal="center"/>
      <protection hidden="1"/>
    </xf>
    <xf numFmtId="0" fontId="6" fillId="4" borderId="18" xfId="0" applyFont="1" applyFill="1" applyBorder="1" applyAlignment="1" applyProtection="1">
      <alignment horizontal="center"/>
      <protection hidden="1"/>
    </xf>
    <xf numFmtId="0" fontId="6" fillId="4" borderId="52" xfId="0" applyFont="1" applyFill="1" applyBorder="1" applyAlignment="1">
      <alignment horizontal="center" vertical="center" wrapText="1"/>
    </xf>
    <xf numFmtId="0" fontId="1" fillId="0" borderId="26" xfId="0" applyFont="1" applyBorder="1" applyAlignment="1" applyProtection="1">
      <alignment horizontal="right"/>
      <protection locked="0"/>
    </xf>
    <xf numFmtId="0" fontId="1" fillId="0" borderId="11" xfId="0" applyFont="1" applyBorder="1" applyAlignment="1" applyProtection="1">
      <alignment horizontal="right"/>
      <protection locked="0"/>
    </xf>
    <xf numFmtId="0" fontId="1" fillId="0" borderId="23" xfId="0" applyFont="1" applyBorder="1" applyAlignment="1" applyProtection="1">
      <alignment horizontal="right"/>
      <protection locked="0"/>
    </xf>
    <xf numFmtId="0" fontId="1" fillId="0" borderId="21" xfId="0" applyFont="1" applyBorder="1" applyAlignment="1" applyProtection="1">
      <alignment horizontal="right"/>
      <protection locked="0"/>
    </xf>
    <xf numFmtId="165" fontId="1" fillId="3" borderId="26" xfId="0" applyNumberFormat="1" applyFont="1" applyFill="1" applyBorder="1" applyAlignment="1" applyProtection="1">
      <alignment horizontal="center"/>
      <protection hidden="1"/>
    </xf>
    <xf numFmtId="165" fontId="1" fillId="3" borderId="47" xfId="0" applyNumberFormat="1" applyFont="1" applyFill="1" applyBorder="1" applyAlignment="1" applyProtection="1">
      <alignment horizontal="center"/>
      <protection hidden="1"/>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right" vertical="center"/>
      <protection locked="0"/>
    </xf>
    <xf numFmtId="0" fontId="4" fillId="4" borderId="1" xfId="0" applyFont="1" applyFill="1" applyBorder="1" applyAlignment="1" applyProtection="1">
      <alignment horizontal="right"/>
      <protection hidden="1"/>
    </xf>
    <xf numFmtId="0" fontId="4" fillId="4" borderId="10" xfId="0" applyFont="1" applyFill="1" applyBorder="1" applyAlignment="1" applyProtection="1">
      <alignment horizontal="center"/>
      <protection hidden="1"/>
    </xf>
    <xf numFmtId="0" fontId="4" fillId="4" borderId="11" xfId="0" applyFont="1" applyFill="1" applyBorder="1" applyAlignment="1" applyProtection="1">
      <alignment horizontal="center"/>
      <protection hidden="1"/>
    </xf>
    <xf numFmtId="0" fontId="4" fillId="4" borderId="12" xfId="0" applyFont="1" applyFill="1" applyBorder="1" applyAlignment="1" applyProtection="1">
      <alignment horizontal="center"/>
      <protection hidden="1"/>
    </xf>
    <xf numFmtId="0" fontId="4" fillId="4" borderId="8" xfId="0" applyFont="1" applyFill="1" applyBorder="1" applyAlignment="1" applyProtection="1">
      <alignment horizontal="center"/>
      <protection hidden="1"/>
    </xf>
    <xf numFmtId="0" fontId="6" fillId="0" borderId="31" xfId="0" applyFont="1" applyBorder="1" applyAlignment="1" applyProtection="1">
      <alignment horizontal="right"/>
      <protection locked="0"/>
    </xf>
    <xf numFmtId="0" fontId="6" fillId="0" borderId="9" xfId="0" applyFont="1" applyBorder="1" applyAlignment="1" applyProtection="1">
      <alignment horizontal="right"/>
      <protection locked="0"/>
    </xf>
    <xf numFmtId="0" fontId="1" fillId="0" borderId="31" xfId="0" applyFont="1" applyBorder="1" applyAlignment="1" applyProtection="1">
      <alignment horizontal="right" vertical="center"/>
      <protection locked="0"/>
    </xf>
    <xf numFmtId="4" fontId="1" fillId="3" borderId="31" xfId="0" applyNumberFormat="1" applyFont="1" applyFill="1" applyBorder="1" applyAlignment="1" applyProtection="1">
      <alignment horizontal="center"/>
      <protection hidden="1"/>
    </xf>
    <xf numFmtId="0" fontId="1" fillId="0" borderId="31"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7" fillId="4" borderId="47" xfId="0" applyFont="1" applyFill="1" applyBorder="1" applyAlignment="1">
      <alignment horizontal="center"/>
    </xf>
    <xf numFmtId="4" fontId="7" fillId="3" borderId="47" xfId="0" applyNumberFormat="1" applyFont="1" applyFill="1" applyBorder="1" applyAlignment="1" applyProtection="1">
      <alignment horizontal="center"/>
      <protection hidden="1"/>
    </xf>
    <xf numFmtId="4" fontId="7" fillId="3" borderId="46" xfId="0" applyNumberFormat="1" applyFont="1" applyFill="1" applyBorder="1" applyAlignment="1" applyProtection="1">
      <alignment horizontal="center"/>
      <protection hidden="1"/>
    </xf>
    <xf numFmtId="0" fontId="6" fillId="0" borderId="26" xfId="0" applyFont="1" applyBorder="1" applyAlignment="1" applyProtection="1">
      <alignment horizontal="right"/>
      <protection locked="0"/>
    </xf>
    <xf numFmtId="0" fontId="6" fillId="0" borderId="11" xfId="0" applyFont="1" applyBorder="1" applyAlignment="1" applyProtection="1">
      <alignment horizontal="right"/>
      <protection locked="0"/>
    </xf>
    <xf numFmtId="4" fontId="1" fillId="3" borderId="1" xfId="0" applyNumberFormat="1" applyFont="1" applyFill="1" applyBorder="1" applyAlignment="1" applyProtection="1">
      <alignment horizontal="center"/>
      <protection hidden="1"/>
    </xf>
    <xf numFmtId="4" fontId="1" fillId="3" borderId="26" xfId="0" applyNumberFormat="1" applyFont="1" applyFill="1" applyBorder="1" applyAlignment="1" applyProtection="1">
      <alignment horizontal="center"/>
      <protection hidden="1"/>
    </xf>
    <xf numFmtId="0" fontId="6" fillId="4" borderId="51" xfId="0" applyFont="1" applyFill="1" applyBorder="1" applyAlignment="1">
      <alignment horizontal="center" vertical="center" wrapText="1"/>
    </xf>
    <xf numFmtId="0" fontId="6" fillId="4" borderId="10" xfId="0" applyFont="1" applyFill="1" applyBorder="1" applyAlignment="1">
      <alignment horizontal="right" vertical="center" wrapText="1"/>
    </xf>
    <xf numFmtId="0" fontId="6" fillId="4" borderId="26" xfId="0" applyFont="1" applyFill="1" applyBorder="1" applyAlignment="1">
      <alignment horizontal="right" vertical="center" wrapText="1"/>
    </xf>
    <xf numFmtId="0" fontId="6" fillId="4" borderId="40" xfId="0" applyFont="1" applyFill="1" applyBorder="1" applyAlignment="1">
      <alignment horizontal="right"/>
    </xf>
    <xf numFmtId="0" fontId="6" fillId="4" borderId="44" xfId="0" applyFont="1" applyFill="1" applyBorder="1" applyAlignment="1">
      <alignment horizontal="right"/>
    </xf>
    <xf numFmtId="0" fontId="6" fillId="4" borderId="29" xfId="0" applyFont="1" applyFill="1" applyBorder="1" applyAlignment="1">
      <alignment wrapText="1"/>
    </xf>
    <xf numFmtId="0" fontId="6" fillId="4" borderId="30" xfId="0" applyFont="1" applyFill="1" applyBorder="1" applyAlignment="1">
      <alignment wrapText="1"/>
    </xf>
    <xf numFmtId="0" fontId="6" fillId="0" borderId="0" xfId="0" applyFont="1" applyAlignment="1">
      <alignment horizontal="right"/>
    </xf>
    <xf numFmtId="1" fontId="6" fillId="0" borderId="0" xfId="0" applyNumberFormat="1" applyFont="1" applyAlignment="1" applyProtection="1">
      <alignment horizontal="center"/>
      <protection locked="0"/>
    </xf>
    <xf numFmtId="0" fontId="1" fillId="0" borderId="0" xfId="0" applyFont="1" applyAlignment="1" applyProtection="1">
      <alignment horizontal="center"/>
      <protection hidden="1"/>
    </xf>
    <xf numFmtId="0" fontId="8" fillId="0" borderId="0" xfId="0" applyFont="1" applyAlignment="1" applyProtection="1">
      <alignment horizontal="right" vertical="top" wrapText="1"/>
      <protection locked="0" hidden="1"/>
    </xf>
    <xf numFmtId="0" fontId="14" fillId="0" borderId="0" xfId="0" applyFont="1" applyAlignment="1" applyProtection="1">
      <alignment horizontal="center" vertical="center"/>
      <protection hidden="1"/>
    </xf>
    <xf numFmtId="0" fontId="15" fillId="0" borderId="0" xfId="0" applyFont="1" applyAlignment="1" applyProtection="1">
      <alignment horizontal="center"/>
      <protection hidden="1"/>
    </xf>
    <xf numFmtId="0" fontId="1" fillId="0" borderId="2" xfId="0" applyFont="1" applyBorder="1" applyAlignment="1" applyProtection="1">
      <alignment horizontal="center" vertical="center"/>
      <protection locked="0" hidden="1"/>
    </xf>
    <xf numFmtId="0" fontId="1" fillId="0" borderId="4" xfId="0" applyFont="1" applyBorder="1" applyAlignment="1" applyProtection="1">
      <alignment horizontal="center" vertical="center"/>
      <protection locked="0" hidden="1"/>
    </xf>
    <xf numFmtId="0" fontId="1" fillId="0" borderId="3" xfId="0" applyFont="1" applyBorder="1" applyAlignment="1" applyProtection="1">
      <alignment horizontal="center" vertical="center"/>
      <protection locked="0" hidden="1"/>
    </xf>
    <xf numFmtId="0" fontId="1" fillId="0" borderId="23" xfId="0" applyFont="1" applyBorder="1" applyAlignment="1" applyProtection="1">
      <alignment horizontal="center" vertical="center"/>
      <protection locked="0" hidden="1"/>
    </xf>
    <xf numFmtId="0" fontId="1" fillId="0" borderId="45" xfId="0" applyFont="1" applyBorder="1" applyAlignment="1" applyProtection="1">
      <alignment horizontal="center" vertical="center"/>
      <protection locked="0" hidden="1"/>
    </xf>
    <xf numFmtId="0" fontId="1" fillId="0" borderId="30" xfId="0" applyFont="1" applyBorder="1" applyAlignment="1" applyProtection="1">
      <alignment horizontal="center" vertical="center"/>
      <protection locked="0" hidden="1"/>
    </xf>
    <xf numFmtId="4" fontId="1" fillId="0" borderId="1" xfId="0" applyNumberFormat="1" applyFont="1" applyBorder="1" applyAlignment="1" applyProtection="1">
      <alignment horizontal="right"/>
      <protection locked="0" hidden="1"/>
    </xf>
    <xf numFmtId="0" fontId="1" fillId="0" borderId="1" xfId="0" applyFont="1" applyBorder="1" applyAlignment="1" applyProtection="1">
      <alignment horizontal="center"/>
      <protection locked="0" hidden="1"/>
    </xf>
    <xf numFmtId="0" fontId="1" fillId="0" borderId="8" xfId="0" applyFont="1" applyBorder="1" applyAlignment="1" applyProtection="1">
      <alignment horizontal="center"/>
      <protection locked="0" hidden="1"/>
    </xf>
    <xf numFmtId="0" fontId="6" fillId="4" borderId="48" xfId="0" applyFont="1" applyFill="1" applyBorder="1" applyAlignment="1" applyProtection="1">
      <alignment horizontal="center"/>
      <protection hidden="1"/>
    </xf>
    <xf numFmtId="4" fontId="1" fillId="3" borderId="44" xfId="0" applyNumberFormat="1" applyFont="1" applyFill="1" applyBorder="1" applyAlignment="1" applyProtection="1">
      <alignment horizontal="right"/>
      <protection hidden="1"/>
    </xf>
    <xf numFmtId="4" fontId="1" fillId="3" borderId="41" xfId="0" applyNumberFormat="1" applyFont="1" applyFill="1" applyBorder="1" applyAlignment="1" applyProtection="1">
      <alignment horizontal="right"/>
      <protection hidden="1"/>
    </xf>
    <xf numFmtId="0" fontId="1" fillId="0" borderId="1"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1" fillId="0" borderId="26" xfId="0" applyFont="1" applyBorder="1" applyAlignment="1" applyProtection="1">
      <alignment horizontal="center"/>
      <protection locked="0" hidden="1"/>
    </xf>
    <xf numFmtId="0" fontId="1" fillId="0" borderId="11" xfId="0" applyFont="1" applyBorder="1" applyAlignment="1" applyProtection="1">
      <alignment horizontal="center"/>
      <protection locked="0" hidden="1"/>
    </xf>
    <xf numFmtId="0" fontId="1" fillId="0" borderId="31" xfId="0" applyFont="1" applyBorder="1" applyAlignment="1" applyProtection="1">
      <alignment horizontal="center"/>
      <protection locked="0" hidden="1"/>
    </xf>
    <xf numFmtId="0" fontId="1" fillId="0" borderId="9" xfId="0" applyFont="1" applyBorder="1" applyAlignment="1" applyProtection="1">
      <alignment horizontal="center"/>
      <protection locked="0" hidden="1"/>
    </xf>
    <xf numFmtId="0" fontId="6" fillId="4" borderId="12" xfId="0" applyFont="1" applyFill="1" applyBorder="1" applyAlignment="1" applyProtection="1">
      <alignment horizontal="right"/>
      <protection hidden="1"/>
    </xf>
    <xf numFmtId="0" fontId="6" fillId="4" borderId="1" xfId="0" applyFont="1" applyFill="1" applyBorder="1" applyAlignment="1" applyProtection="1">
      <alignment horizontal="right"/>
      <protection hidden="1"/>
    </xf>
    <xf numFmtId="4" fontId="1" fillId="0" borderId="8" xfId="0" applyNumberFormat="1" applyFont="1" applyBorder="1" applyAlignment="1" applyProtection="1">
      <alignment horizontal="right"/>
      <protection locked="0" hidden="1"/>
    </xf>
    <xf numFmtId="9" fontId="1" fillId="3" borderId="1" xfId="0" applyNumberFormat="1" applyFont="1" applyFill="1" applyBorder="1" applyAlignment="1" applyProtection="1">
      <alignment horizontal="center"/>
      <protection hidden="1"/>
    </xf>
    <xf numFmtId="9" fontId="1" fillId="3" borderId="8" xfId="0" applyNumberFormat="1" applyFont="1" applyFill="1" applyBorder="1" applyAlignment="1" applyProtection="1">
      <alignment horizontal="center"/>
      <protection hidden="1"/>
    </xf>
    <xf numFmtId="0" fontId="7" fillId="4" borderId="23" xfId="0" applyFont="1" applyFill="1" applyBorder="1" applyAlignment="1" applyProtection="1">
      <alignment horizontal="center" vertical="center" wrapText="1"/>
      <protection hidden="1"/>
    </xf>
    <xf numFmtId="0" fontId="7" fillId="4" borderId="30" xfId="0" applyFont="1" applyFill="1" applyBorder="1" applyAlignment="1" applyProtection="1">
      <alignment horizontal="center" vertical="center" wrapText="1"/>
      <protection hidden="1"/>
    </xf>
    <xf numFmtId="0" fontId="1" fillId="0" borderId="22" xfId="0" applyFont="1" applyBorder="1" applyAlignment="1" applyProtection="1">
      <alignment horizontal="center" vertical="center"/>
      <protection locked="0" hidden="1"/>
    </xf>
    <xf numFmtId="0" fontId="1" fillId="0" borderId="66" xfId="0" applyFont="1" applyBorder="1" applyAlignment="1" applyProtection="1">
      <alignment horizontal="center" vertical="center"/>
      <protection locked="0" hidden="1"/>
    </xf>
    <xf numFmtId="0" fontId="7" fillId="4" borderId="45" xfId="0" applyFont="1" applyFill="1" applyBorder="1" applyAlignment="1" applyProtection="1">
      <alignment horizontal="center" vertical="center" wrapText="1"/>
      <protection hidden="1"/>
    </xf>
    <xf numFmtId="0" fontId="1" fillId="0" borderId="35" xfId="0" applyFont="1" applyBorder="1" applyAlignment="1" applyProtection="1">
      <alignment horizontal="center" vertical="center"/>
      <protection locked="0" hidden="1"/>
    </xf>
    <xf numFmtId="0" fontId="7" fillId="4" borderId="50" xfId="0" applyFont="1" applyFill="1" applyBorder="1" applyAlignment="1" applyProtection="1">
      <alignment horizontal="center" vertical="center" wrapText="1"/>
      <protection hidden="1"/>
    </xf>
    <xf numFmtId="0" fontId="7" fillId="4" borderId="51" xfId="0" applyFont="1" applyFill="1" applyBorder="1" applyAlignment="1" applyProtection="1">
      <alignment horizontal="center" vertical="center" wrapText="1"/>
      <protection hidden="1"/>
    </xf>
    <xf numFmtId="0" fontId="7" fillId="4" borderId="59" xfId="0" applyFont="1" applyFill="1" applyBorder="1" applyAlignment="1" applyProtection="1">
      <alignment horizontal="center" vertical="center" wrapText="1"/>
      <protection hidden="1"/>
    </xf>
    <xf numFmtId="0" fontId="1" fillId="0" borderId="26" xfId="0" applyFont="1" applyBorder="1" applyAlignment="1" applyProtection="1">
      <alignment horizontal="center" vertical="center"/>
      <protection locked="0" hidden="1"/>
    </xf>
    <xf numFmtId="0" fontId="7" fillId="4" borderId="14" xfId="0"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protection hidden="1"/>
    </xf>
    <xf numFmtId="0" fontId="7" fillId="4" borderId="26"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4" fontId="1" fillId="0" borderId="26" xfId="0" applyNumberFormat="1" applyFont="1" applyBorder="1" applyAlignment="1" applyProtection="1">
      <alignment horizontal="right"/>
      <protection locked="0" hidden="1"/>
    </xf>
    <xf numFmtId="0" fontId="6" fillId="0" borderId="0" xfId="0" applyFont="1" applyAlignment="1" applyProtection="1">
      <alignment horizontal="center" vertical="center" wrapText="1"/>
      <protection locked="0" hidden="1"/>
    </xf>
    <xf numFmtId="0" fontId="6" fillId="4" borderId="14" xfId="0" applyFont="1" applyFill="1" applyBorder="1" applyAlignment="1" applyProtection="1">
      <alignment horizontal="center"/>
      <protection hidden="1"/>
    </xf>
    <xf numFmtId="0" fontId="6" fillId="4" borderId="62" xfId="0" applyFont="1" applyFill="1" applyBorder="1" applyAlignment="1" applyProtection="1">
      <alignment horizontal="center"/>
      <protection hidden="1"/>
    </xf>
    <xf numFmtId="4" fontId="1" fillId="0" borderId="31" xfId="0" applyNumberFormat="1" applyFont="1" applyBorder="1" applyAlignment="1" applyProtection="1">
      <alignment horizontal="right"/>
      <protection locked="0" hidden="1"/>
    </xf>
    <xf numFmtId="0" fontId="1" fillId="3" borderId="31" xfId="0" applyFont="1" applyFill="1" applyBorder="1" applyAlignment="1" applyProtection="1">
      <alignment horizontal="center"/>
      <protection hidden="1"/>
    </xf>
    <xf numFmtId="0" fontId="1" fillId="3" borderId="9" xfId="0" applyFont="1" applyFill="1" applyBorder="1" applyAlignment="1" applyProtection="1">
      <alignment horizontal="center"/>
      <protection hidden="1"/>
    </xf>
    <xf numFmtId="0" fontId="6" fillId="4" borderId="13" xfId="0" applyFont="1" applyFill="1" applyBorder="1" applyAlignment="1" applyProtection="1">
      <alignment horizontal="right"/>
      <protection hidden="1"/>
    </xf>
    <xf numFmtId="0" fontId="6" fillId="4" borderId="31" xfId="0" applyFont="1" applyFill="1" applyBorder="1" applyAlignment="1" applyProtection="1">
      <alignment horizontal="right"/>
      <protection hidden="1"/>
    </xf>
    <xf numFmtId="0" fontId="6" fillId="4" borderId="11" xfId="0" applyFont="1" applyFill="1" applyBorder="1" applyAlignment="1" applyProtection="1">
      <alignment horizontal="center"/>
      <protection hidden="1"/>
    </xf>
    <xf numFmtId="1" fontId="1" fillId="0" borderId="1" xfId="0" applyNumberFormat="1" applyFont="1" applyBorder="1" applyAlignment="1" applyProtection="1">
      <alignment horizontal="center"/>
      <protection locked="0" hidden="1"/>
    </xf>
    <xf numFmtId="1" fontId="1" fillId="0" borderId="8" xfId="0" applyNumberFormat="1" applyFont="1" applyBorder="1" applyAlignment="1" applyProtection="1">
      <alignment horizontal="center"/>
      <protection locked="0" hidden="1"/>
    </xf>
    <xf numFmtId="0" fontId="7" fillId="0" borderId="0" xfId="0" applyFont="1" applyAlignment="1" applyProtection="1">
      <alignment horizontal="center" vertical="center" wrapText="1"/>
      <protection locked="0" hidden="1"/>
    </xf>
    <xf numFmtId="0" fontId="6" fillId="4" borderId="15" xfId="0" applyFont="1" applyFill="1" applyBorder="1" applyAlignment="1" applyProtection="1">
      <alignment horizontal="center"/>
      <protection hidden="1"/>
    </xf>
    <xf numFmtId="0" fontId="6" fillId="4" borderId="19" xfId="0" applyFont="1" applyFill="1" applyBorder="1" applyAlignment="1" applyProtection="1">
      <alignment horizontal="center"/>
      <protection hidden="1"/>
    </xf>
    <xf numFmtId="0" fontId="6" fillId="4" borderId="67" xfId="0" applyFont="1" applyFill="1" applyBorder="1" applyAlignment="1" applyProtection="1">
      <alignment horizontal="center"/>
      <protection hidden="1"/>
    </xf>
    <xf numFmtId="4" fontId="1" fillId="3" borderId="47" xfId="0" applyNumberFormat="1" applyFont="1" applyFill="1" applyBorder="1" applyAlignment="1" applyProtection="1">
      <alignment horizontal="right"/>
      <protection hidden="1"/>
    </xf>
    <xf numFmtId="4" fontId="1" fillId="3" borderId="46" xfId="0" applyNumberFormat="1" applyFont="1" applyFill="1" applyBorder="1" applyAlignment="1" applyProtection="1">
      <alignment horizontal="right"/>
      <protection hidden="1"/>
    </xf>
    <xf numFmtId="0" fontId="7" fillId="4" borderId="34" xfId="0" applyFont="1" applyFill="1" applyBorder="1" applyAlignment="1" applyProtection="1">
      <alignment horizontal="center"/>
      <protection hidden="1"/>
    </xf>
    <xf numFmtId="0" fontId="7" fillId="4" borderId="35" xfId="0" applyFont="1" applyFill="1" applyBorder="1" applyAlignment="1" applyProtection="1">
      <alignment horizontal="center"/>
      <protection hidden="1"/>
    </xf>
    <xf numFmtId="0" fontId="7" fillId="4" borderId="36" xfId="0" applyFont="1" applyFill="1" applyBorder="1" applyAlignment="1" applyProtection="1">
      <alignment horizontal="center"/>
      <protection hidden="1"/>
    </xf>
    <xf numFmtId="0" fontId="6" fillId="4" borderId="50" xfId="0" applyFont="1" applyFill="1" applyBorder="1" applyAlignment="1" applyProtection="1">
      <alignment horizontal="center"/>
      <protection hidden="1"/>
    </xf>
    <xf numFmtId="0" fontId="6" fillId="4" borderId="51" xfId="0" applyFont="1" applyFill="1" applyBorder="1" applyAlignment="1" applyProtection="1">
      <alignment horizontal="center"/>
      <protection hidden="1"/>
    </xf>
    <xf numFmtId="0" fontId="6" fillId="4" borderId="52" xfId="0" applyFont="1" applyFill="1" applyBorder="1" applyAlignment="1" applyProtection="1">
      <alignment horizontal="center"/>
      <protection hidden="1"/>
    </xf>
    <xf numFmtId="4" fontId="1" fillId="0" borderId="26" xfId="0" applyNumberFormat="1" applyFont="1" applyBorder="1" applyAlignment="1" applyProtection="1">
      <alignment horizontal="right" vertical="center"/>
      <protection locked="0" hidden="1"/>
    </xf>
    <xf numFmtId="0" fontId="1" fillId="0" borderId="2" xfId="0" applyFont="1" applyBorder="1" applyAlignment="1" applyProtection="1">
      <alignment horizontal="right" vertical="center"/>
      <protection locked="0" hidden="1"/>
    </xf>
    <xf numFmtId="0" fontId="1" fillId="0" borderId="4" xfId="0" applyFont="1" applyBorder="1" applyAlignment="1" applyProtection="1">
      <alignment horizontal="right" vertical="center"/>
      <protection locked="0" hidden="1"/>
    </xf>
    <xf numFmtId="0" fontId="1" fillId="0" borderId="28" xfId="0" applyFont="1" applyBorder="1" applyAlignment="1" applyProtection="1">
      <alignment horizontal="right" vertical="center"/>
      <protection locked="0" hidden="1"/>
    </xf>
    <xf numFmtId="0" fontId="1" fillId="0" borderId="31" xfId="0" applyFont="1" applyBorder="1" applyAlignment="1" applyProtection="1">
      <alignment horizontal="right" vertical="center"/>
      <protection locked="0" hidden="1"/>
    </xf>
    <xf numFmtId="0" fontId="1" fillId="0" borderId="9" xfId="0" applyFont="1" applyBorder="1" applyAlignment="1" applyProtection="1">
      <alignment horizontal="right" vertical="center"/>
      <protection locked="0" hidden="1"/>
    </xf>
    <xf numFmtId="0" fontId="1" fillId="0" borderId="1" xfId="0" applyFont="1" applyBorder="1" applyAlignment="1" applyProtection="1">
      <alignment horizontal="right" vertical="center"/>
      <protection locked="0" hidden="1"/>
    </xf>
    <xf numFmtId="0" fontId="1" fillId="0" borderId="8" xfId="0" applyFont="1" applyBorder="1" applyAlignment="1" applyProtection="1">
      <alignment horizontal="right" vertical="center"/>
      <protection locked="0" hidden="1"/>
    </xf>
    <xf numFmtId="4" fontId="1" fillId="0" borderId="1" xfId="0" applyNumberFormat="1" applyFont="1" applyBorder="1" applyAlignment="1" applyProtection="1">
      <alignment horizontal="right" vertical="center"/>
      <protection locked="0" hidden="1"/>
    </xf>
    <xf numFmtId="4" fontId="1" fillId="0" borderId="31" xfId="0" applyNumberFormat="1" applyFont="1" applyBorder="1" applyAlignment="1" applyProtection="1">
      <alignment horizontal="right" vertical="center"/>
      <protection locked="0" hidden="1"/>
    </xf>
    <xf numFmtId="0" fontId="1" fillId="4" borderId="12" xfId="0" applyFont="1" applyFill="1" applyBorder="1" applyAlignment="1" applyProtection="1">
      <alignment horizontal="right"/>
      <protection hidden="1"/>
    </xf>
    <xf numFmtId="0" fontId="1" fillId="4" borderId="1" xfId="0" applyFont="1" applyFill="1" applyBorder="1" applyAlignment="1" applyProtection="1">
      <alignment horizontal="right"/>
      <protection hidden="1"/>
    </xf>
    <xf numFmtId="0" fontId="1" fillId="4" borderId="13" xfId="0" applyFont="1" applyFill="1" applyBorder="1" applyAlignment="1" applyProtection="1">
      <alignment horizontal="right"/>
      <protection hidden="1"/>
    </xf>
    <xf numFmtId="0" fontId="1" fillId="4" borderId="31" xfId="0" applyFont="1" applyFill="1" applyBorder="1" applyAlignment="1" applyProtection="1">
      <alignment horizontal="right"/>
      <protection hidden="1"/>
    </xf>
    <xf numFmtId="0" fontId="6" fillId="4" borderId="34" xfId="0" applyFont="1" applyFill="1" applyBorder="1" applyAlignment="1" applyProtection="1">
      <alignment horizontal="center"/>
      <protection hidden="1"/>
    </xf>
    <xf numFmtId="0" fontId="6" fillId="4" borderId="35" xfId="0" applyFont="1" applyFill="1" applyBorder="1" applyAlignment="1" applyProtection="1">
      <alignment horizontal="center"/>
      <protection hidden="1"/>
    </xf>
    <xf numFmtId="0" fontId="6" fillId="4" borderId="36" xfId="0" applyFont="1" applyFill="1" applyBorder="1" applyAlignment="1" applyProtection="1">
      <alignment horizontal="center"/>
      <protection hidden="1"/>
    </xf>
    <xf numFmtId="0" fontId="7" fillId="0" borderId="0" xfId="0" applyFont="1" applyAlignment="1" applyProtection="1">
      <alignment horizontal="right" vertical="center" wrapText="1"/>
      <protection hidden="1"/>
    </xf>
    <xf numFmtId="0" fontId="6" fillId="4" borderId="12" xfId="0" applyFont="1" applyFill="1" applyBorder="1" applyAlignment="1" applyProtection="1">
      <alignment horizontal="center"/>
      <protection hidden="1"/>
    </xf>
    <xf numFmtId="0" fontId="6" fillId="4" borderId="1" xfId="0" applyFont="1" applyFill="1" applyBorder="1" applyAlignment="1" applyProtection="1">
      <alignment horizontal="center"/>
      <protection hidden="1"/>
    </xf>
    <xf numFmtId="49" fontId="1" fillId="4" borderId="37" xfId="0" applyNumberFormat="1" applyFont="1" applyFill="1" applyBorder="1" applyAlignment="1" applyProtection="1">
      <alignment horizontal="center" vertical="center"/>
      <protection hidden="1"/>
    </xf>
    <xf numFmtId="49" fontId="1" fillId="4" borderId="38" xfId="0" applyNumberFormat="1" applyFont="1" applyFill="1" applyBorder="1" applyAlignment="1" applyProtection="1">
      <alignment horizontal="center" vertical="center"/>
      <protection hidden="1"/>
    </xf>
    <xf numFmtId="49" fontId="1" fillId="4" borderId="39" xfId="0" applyNumberFormat="1" applyFont="1" applyFill="1" applyBorder="1" applyAlignment="1" applyProtection="1">
      <alignment horizontal="center" vertical="center"/>
      <protection hidden="1"/>
    </xf>
    <xf numFmtId="4" fontId="1" fillId="3" borderId="49" xfId="0" applyNumberFormat="1" applyFont="1" applyFill="1" applyBorder="1" applyAlignment="1" applyProtection="1">
      <alignment horizontal="right"/>
      <protection hidden="1"/>
    </xf>
    <xf numFmtId="4" fontId="1" fillId="3" borderId="38" xfId="0" applyNumberFormat="1" applyFont="1" applyFill="1" applyBorder="1" applyAlignment="1" applyProtection="1">
      <alignment horizontal="right"/>
      <protection hidden="1"/>
    </xf>
    <xf numFmtId="4" fontId="1" fillId="3" borderId="39" xfId="0" applyNumberFormat="1" applyFont="1" applyFill="1" applyBorder="1" applyAlignment="1" applyProtection="1">
      <alignment horizontal="right"/>
      <protection hidden="1"/>
    </xf>
    <xf numFmtId="167" fontId="6" fillId="0" borderId="1" xfId="0" applyNumberFormat="1" applyFont="1" applyBorder="1" applyAlignment="1" applyProtection="1">
      <alignment horizontal="right"/>
      <protection locked="0"/>
    </xf>
    <xf numFmtId="167" fontId="6" fillId="0" borderId="8" xfId="0" applyNumberFormat="1" applyFont="1" applyBorder="1" applyAlignment="1" applyProtection="1">
      <alignment horizontal="right"/>
      <protection locked="0"/>
    </xf>
    <xf numFmtId="0" fontId="6" fillId="0" borderId="15"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7" fillId="0" borderId="15" xfId="0" applyFont="1" applyBorder="1" applyAlignment="1">
      <alignment horizontal="center"/>
    </xf>
    <xf numFmtId="0" fontId="7" fillId="0" borderId="19" xfId="0" applyFont="1" applyBorder="1" applyAlignment="1">
      <alignment horizontal="center"/>
    </xf>
    <xf numFmtId="0" fontId="7" fillId="0" borderId="67" xfId="0" applyFont="1" applyBorder="1" applyAlignment="1">
      <alignment horizontal="center"/>
    </xf>
    <xf numFmtId="0" fontId="1" fillId="0" borderId="26"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7" fillId="4" borderId="21" xfId="0" applyFont="1" applyFill="1" applyBorder="1" applyAlignment="1" applyProtection="1">
      <alignment horizontal="center" vertical="center" wrapText="1"/>
      <protection hidden="1"/>
    </xf>
    <xf numFmtId="0" fontId="1" fillId="0" borderId="0" xfId="0" applyFont="1" applyAlignment="1" applyProtection="1">
      <alignment horizontal="right"/>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6" fillId="0" borderId="67" xfId="0" applyFont="1" applyBorder="1" applyAlignment="1">
      <alignment horizontal="center"/>
    </xf>
    <xf numFmtId="0" fontId="1" fillId="0" borderId="69" xfId="0" applyFont="1" applyBorder="1" applyAlignment="1" applyProtection="1">
      <alignment horizontal="center" vertical="center"/>
      <protection locked="0" hidden="1"/>
    </xf>
    <xf numFmtId="0" fontId="1" fillId="0" borderId="5" xfId="0" applyFont="1" applyBorder="1" applyAlignment="1" applyProtection="1">
      <alignment horizontal="center" vertical="center"/>
      <protection locked="0" hidden="1"/>
    </xf>
    <xf numFmtId="0" fontId="1" fillId="0" borderId="68" xfId="0" applyFont="1" applyBorder="1" applyAlignment="1" applyProtection="1">
      <alignment horizontal="center" vertical="center"/>
      <protection locked="0" hidden="1"/>
    </xf>
    <xf numFmtId="0" fontId="6" fillId="4" borderId="31"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1" fillId="0" borderId="6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8" xfId="0" applyFont="1" applyBorder="1" applyAlignment="1" applyProtection="1">
      <alignment horizontal="center" vertical="center"/>
      <protection locked="0"/>
    </xf>
    <xf numFmtId="0" fontId="7" fillId="0" borderId="37" xfId="0" applyFont="1" applyBorder="1" applyAlignment="1">
      <alignment horizontal="center"/>
    </xf>
    <xf numFmtId="0" fontId="7" fillId="0" borderId="38" xfId="0" applyFont="1" applyBorder="1" applyAlignment="1">
      <alignment horizontal="center"/>
    </xf>
    <xf numFmtId="0" fontId="7" fillId="0" borderId="48" xfId="0" applyFont="1" applyBorder="1" applyAlignment="1">
      <alignment horizontal="center"/>
    </xf>
    <xf numFmtId="0" fontId="6" fillId="0" borderId="2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44" xfId="0" applyFont="1" applyBorder="1" applyAlignment="1" applyProtection="1">
      <alignment horizontal="center"/>
      <protection locked="0"/>
    </xf>
    <xf numFmtId="0" fontId="6" fillId="0" borderId="41" xfId="0" applyFont="1" applyBorder="1" applyAlignment="1" applyProtection="1">
      <alignment horizontal="center"/>
      <protection locked="0"/>
    </xf>
    <xf numFmtId="0" fontId="1" fillId="0" borderId="24" xfId="0" applyFont="1" applyBorder="1" applyAlignment="1" applyProtection="1">
      <alignment horizontal="right" vertical="center"/>
      <protection locked="0"/>
    </xf>
    <xf numFmtId="0" fontId="1" fillId="0" borderId="24" xfId="0" applyFont="1" applyBorder="1" applyAlignment="1" applyProtection="1">
      <alignment horizontal="right"/>
      <protection locked="0"/>
    </xf>
    <xf numFmtId="0" fontId="1" fillId="0" borderId="43" xfId="0" applyFont="1" applyBorder="1" applyAlignment="1" applyProtection="1">
      <alignment horizontal="right"/>
      <protection locked="0"/>
    </xf>
    <xf numFmtId="0" fontId="1" fillId="0" borderId="16" xfId="0" applyFont="1" applyBorder="1" applyAlignment="1" applyProtection="1">
      <alignment horizontal="right"/>
      <protection locked="0"/>
    </xf>
    <xf numFmtId="0" fontId="1" fillId="0" borderId="17" xfId="0" applyFont="1" applyBorder="1" applyAlignment="1" applyProtection="1">
      <alignment horizontal="right"/>
      <protection locked="0"/>
    </xf>
    <xf numFmtId="0" fontId="1" fillId="0" borderId="69"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6" fillId="0" borderId="3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hidden="1"/>
    </xf>
    <xf numFmtId="0" fontId="1" fillId="0" borderId="26" xfId="0" applyFont="1" applyBorder="1" applyAlignment="1" applyProtection="1">
      <alignment horizontal="right" vertical="center"/>
      <protection locked="0" hidden="1"/>
    </xf>
    <xf numFmtId="0" fontId="1" fillId="0" borderId="12"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26" xfId="0" applyFont="1" applyBorder="1" applyAlignment="1" applyProtection="1">
      <alignment horizontal="right"/>
      <protection locked="0" hidden="1"/>
    </xf>
    <xf numFmtId="0" fontId="1" fillId="0" borderId="11" xfId="0" applyFont="1" applyBorder="1" applyAlignment="1" applyProtection="1">
      <alignment horizontal="right"/>
      <protection locked="0" hidden="1"/>
    </xf>
    <xf numFmtId="0" fontId="1" fillId="0" borderId="1" xfId="0" applyFont="1" applyBorder="1" applyAlignment="1" applyProtection="1">
      <alignment horizontal="right"/>
      <protection locked="0" hidden="1"/>
    </xf>
    <xf numFmtId="0" fontId="1" fillId="0" borderId="8" xfId="0" applyFont="1" applyBorder="1" applyAlignment="1" applyProtection="1">
      <alignment horizontal="right"/>
      <protection locked="0" hidden="1"/>
    </xf>
    <xf numFmtId="0" fontId="1" fillId="0" borderId="31" xfId="0" applyFont="1" applyBorder="1" applyAlignment="1" applyProtection="1">
      <alignment horizontal="right"/>
      <protection locked="0" hidden="1"/>
    </xf>
    <xf numFmtId="0" fontId="1" fillId="0" borderId="9" xfId="0" applyFont="1" applyBorder="1" applyAlignment="1" applyProtection="1">
      <alignment horizontal="right"/>
      <protection locked="0" hidden="1"/>
    </xf>
    <xf numFmtId="0" fontId="6" fillId="0" borderId="26" xfId="0" applyFont="1" applyBorder="1" applyAlignment="1" applyProtection="1">
      <alignment horizontal="right" vertical="center" wrapText="1"/>
      <protection locked="0" hidden="1"/>
    </xf>
    <xf numFmtId="0" fontId="6" fillId="0" borderId="31" xfId="0" applyFont="1" applyBorder="1" applyAlignment="1" applyProtection="1">
      <alignment horizontal="right" vertical="center" wrapText="1"/>
      <protection locked="0" hidden="1"/>
    </xf>
    <xf numFmtId="1" fontId="6" fillId="0" borderId="44" xfId="0" applyNumberFormat="1" applyFont="1" applyBorder="1" applyAlignment="1" applyProtection="1">
      <alignment horizontal="right"/>
      <protection locked="0" hidden="1"/>
    </xf>
    <xf numFmtId="1" fontId="6" fillId="0" borderId="41" xfId="0" applyNumberFormat="1" applyFont="1" applyBorder="1" applyAlignment="1" applyProtection="1">
      <alignment horizontal="right"/>
      <protection locked="0" hidden="1"/>
    </xf>
    <xf numFmtId="0" fontId="6" fillId="0" borderId="26" xfId="0" applyFont="1" applyBorder="1" applyAlignment="1" applyProtection="1">
      <alignment horizontal="right"/>
      <protection locked="0" hidden="1"/>
    </xf>
    <xf numFmtId="0" fontId="6" fillId="0" borderId="11" xfId="0" applyFont="1" applyBorder="1" applyAlignment="1" applyProtection="1">
      <alignment horizontal="right"/>
      <protection locked="0" hidden="1"/>
    </xf>
    <xf numFmtId="14" fontId="6" fillId="0" borderId="1" xfId="0" applyNumberFormat="1" applyFont="1" applyBorder="1" applyAlignment="1" applyProtection="1">
      <alignment horizontal="right"/>
      <protection locked="0" hidden="1"/>
    </xf>
    <xf numFmtId="0" fontId="6" fillId="0" borderId="8" xfId="0" applyFont="1" applyBorder="1" applyAlignment="1" applyProtection="1">
      <alignment horizontal="right"/>
      <protection locked="0" hidden="1"/>
    </xf>
    <xf numFmtId="0" fontId="6" fillId="0" borderId="31" xfId="0" applyFont="1" applyBorder="1" applyAlignment="1" applyProtection="1">
      <alignment horizontal="right"/>
      <protection locked="0" hidden="1"/>
    </xf>
    <xf numFmtId="0" fontId="6" fillId="0" borderId="9" xfId="0" applyFont="1" applyBorder="1" applyAlignment="1" applyProtection="1">
      <alignment horizontal="right"/>
      <protection locked="0" hidden="1"/>
    </xf>
    <xf numFmtId="4" fontId="1" fillId="0" borderId="24" xfId="0" applyNumberFormat="1" applyFont="1" applyBorder="1" applyAlignment="1" applyProtection="1">
      <alignment horizontal="right"/>
      <protection locked="0" hidden="1"/>
    </xf>
    <xf numFmtId="0" fontId="1" fillId="0" borderId="0" xfId="0" applyFont="1" applyAlignment="1" applyProtection="1">
      <alignment horizontal="center" wrapText="1"/>
      <protection locked="0" hidden="1"/>
    </xf>
    <xf numFmtId="0" fontId="1" fillId="0" borderId="0" xfId="0" applyFont="1" applyProtection="1">
      <protection locked="0" hidden="1"/>
    </xf>
  </cellXfs>
  <cellStyles count="3">
    <cellStyle name="Normal" xfId="0" builtinId="0"/>
    <cellStyle name="Normal 2" xfId="1" xr:uid="{00000000-0005-0000-0000-000001000000}"/>
    <cellStyle name="عادي 2" xfId="2" xr:uid="{00000000-0005-0000-0000-000002000000}"/>
  </cellStyles>
  <dxfs count="86">
    <dxf>
      <font>
        <color theme="9" tint="0.79998168889431442"/>
      </font>
    </dxf>
    <dxf>
      <font>
        <color theme="0"/>
      </font>
    </dxf>
    <dxf>
      <font>
        <color theme="9" tint="0.79998168889431442"/>
      </font>
    </dxf>
    <dxf>
      <font>
        <color theme="0"/>
      </font>
    </dxf>
    <dxf>
      <font>
        <color rgb="FF9C0006"/>
      </font>
      <fill>
        <patternFill>
          <bgColor rgb="FFFFC7CE"/>
        </patternFill>
      </fill>
    </dxf>
    <dxf>
      <font>
        <color theme="9" tint="0.79998168889431442"/>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9" tint="0.79998168889431442"/>
      </font>
    </dxf>
    <dxf>
      <font>
        <color theme="9" tint="0.79998168889431442"/>
      </font>
    </dxf>
    <dxf>
      <font>
        <color rgb="FF9C0006"/>
      </font>
      <fill>
        <patternFill>
          <bgColor rgb="FFFFC7CE"/>
        </patternFill>
      </fill>
    </dxf>
    <dxf>
      <font>
        <color rgb="FF9C0006"/>
      </font>
      <fill>
        <patternFill>
          <bgColor rgb="FFFFC7CE"/>
        </patternFill>
      </fill>
    </dxf>
    <dxf>
      <font>
        <color theme="9" tint="0.79998168889431442"/>
      </font>
    </dxf>
    <dxf>
      <font>
        <color theme="9" tint="0.79998168889431442"/>
      </font>
    </dxf>
    <dxf>
      <font>
        <color rgb="FF9C0006"/>
      </font>
      <fill>
        <patternFill>
          <bgColor rgb="FFFFC7CE"/>
        </patternFill>
      </fill>
    </dxf>
    <dxf>
      <font>
        <color theme="9" tint="0.79998168889431442"/>
      </font>
    </dxf>
    <dxf>
      <font>
        <color theme="0"/>
      </font>
    </dxf>
    <dxf>
      <font>
        <color theme="0"/>
      </font>
      <fill>
        <patternFill patternType="none">
          <bgColor auto="1"/>
        </patternFill>
      </fill>
    </dxf>
    <dxf>
      <font>
        <color theme="9" tint="0.79998168889431442"/>
      </font>
    </dxf>
    <dxf>
      <font>
        <color theme="9" tint="0.79998168889431442"/>
      </font>
    </dxf>
    <dxf>
      <font>
        <color theme="9" tint="0.79998168889431442"/>
      </font>
    </dxf>
    <dxf>
      <font>
        <color theme="9" tint="0.79998168889431442"/>
      </font>
    </dxf>
    <dxf>
      <font>
        <color theme="0"/>
      </font>
    </dxf>
    <dxf>
      <font>
        <color theme="0"/>
      </font>
    </dxf>
    <dxf>
      <font>
        <color theme="0"/>
      </font>
    </dxf>
    <dxf>
      <font>
        <color theme="9" tint="0.79998168889431442"/>
      </font>
    </dxf>
    <dxf>
      <font>
        <color theme="2" tint="-9.9948118533890809E-2"/>
      </font>
    </dxf>
    <dxf>
      <font>
        <color theme="9" tint="0.79998168889431442"/>
      </font>
    </dxf>
    <dxf>
      <font>
        <color theme="9" tint="0.79998168889431442"/>
      </font>
    </dxf>
    <dxf>
      <font>
        <color rgb="FF9C0006"/>
      </font>
      <fill>
        <patternFill>
          <bgColor rgb="FFFFC7CE"/>
        </patternFill>
      </fill>
    </dxf>
    <dxf>
      <font>
        <color theme="9" tint="0.79998168889431442"/>
      </font>
    </dxf>
    <dxf>
      <font>
        <color theme="9" tint="0.79998168889431442"/>
      </font>
    </dxf>
    <dxf>
      <font>
        <color theme="9" tint="0.79998168889431442"/>
      </font>
    </dxf>
    <dxf>
      <font>
        <color rgb="FF9C0006"/>
      </font>
      <fill>
        <patternFill>
          <bgColor rgb="FFFFC7CE"/>
        </patternFill>
      </fill>
    </dxf>
    <dxf>
      <font>
        <color theme="2" tint="-9.9948118533890809E-2"/>
      </font>
    </dxf>
    <dxf>
      <font>
        <color theme="9" tint="0.79998168889431442"/>
      </font>
    </dxf>
    <dxf>
      <font>
        <color rgb="FF9C0006"/>
      </font>
      <fill>
        <patternFill>
          <bgColor rgb="FFFFC7CE"/>
        </patternFill>
      </fill>
    </dxf>
    <dxf>
      <font>
        <color theme="9" tint="0.79998168889431442"/>
      </font>
    </dxf>
    <dxf>
      <font>
        <color rgb="FF9C0006"/>
      </font>
      <fill>
        <patternFill>
          <bgColor rgb="FFFFC7CE"/>
        </patternFill>
      </fill>
    </dxf>
    <dxf>
      <font>
        <color theme="9" tint="0.79998168889431442"/>
      </font>
    </dxf>
    <dxf>
      <font>
        <color rgb="FF9C0006"/>
      </font>
      <fill>
        <patternFill>
          <bgColor rgb="FFFFC7CE"/>
        </patternFill>
      </fill>
    </dxf>
    <dxf>
      <font>
        <color rgb="FF9C0006"/>
      </font>
      <fill>
        <patternFill>
          <bgColor rgb="FFFFC7CE"/>
        </patternFill>
      </fill>
    </dxf>
    <dxf>
      <font>
        <color theme="9" tint="0.79998168889431442"/>
      </font>
    </dxf>
    <dxf>
      <font>
        <color theme="9" tint="0.79998168889431442"/>
      </font>
    </dxf>
    <dxf>
      <font>
        <color theme="9" tint="0.7999816888943144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79998168889431442"/>
      </font>
    </dxf>
    <dxf>
      <font>
        <color theme="9" tint="0.79998168889431442"/>
      </font>
    </dxf>
    <dxf>
      <font>
        <color rgb="FF9C0006"/>
      </font>
      <fill>
        <patternFill>
          <bgColor rgb="FFFFC7CE"/>
        </patternFill>
      </fill>
    </dxf>
    <dxf>
      <font>
        <color theme="9" tint="0.79998168889431442"/>
      </font>
    </dxf>
    <dxf>
      <font>
        <color rgb="FF9C0006"/>
      </font>
      <fill>
        <patternFill>
          <bgColor rgb="FFFFC7CE"/>
        </patternFill>
      </fill>
    </dxf>
    <dxf>
      <font>
        <color theme="0"/>
      </font>
    </dxf>
    <dxf>
      <font>
        <color theme="2" tint="-9.9948118533890809E-2"/>
      </font>
    </dxf>
    <dxf>
      <font>
        <color theme="9" tint="0.79998168889431442"/>
      </font>
    </dxf>
    <dxf>
      <font>
        <color theme="9" tint="0.79998168889431442"/>
      </font>
    </dxf>
    <dxf>
      <font>
        <color rgb="FF9C0006"/>
      </font>
      <fill>
        <patternFill>
          <bgColor rgb="FFFFC7CE"/>
        </patternFill>
      </fill>
    </dxf>
    <dxf>
      <font>
        <color theme="9" tint="0.79998168889431442"/>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9" tint="0.79998168889431442"/>
      </font>
    </dxf>
    <dxf>
      <font>
        <color theme="9" tint="0.79998168889431442"/>
      </font>
    </dxf>
    <dxf>
      <font>
        <color theme="0"/>
      </font>
    </dxf>
    <dxf>
      <font>
        <color rgb="FF9C0006"/>
      </font>
      <fill>
        <patternFill>
          <bgColor rgb="FFFFC7CE"/>
        </patternFill>
      </fill>
    </dxf>
    <dxf>
      <font>
        <color theme="2" tint="-9.9948118533890809E-2"/>
      </font>
    </dxf>
    <dxf>
      <font>
        <color theme="9" tint="0.79998168889431442"/>
      </font>
    </dxf>
    <dxf>
      <font>
        <color theme="9" tint="0.79998168889431442"/>
      </font>
    </dxf>
    <dxf>
      <font>
        <color rgb="FF9C0006"/>
      </font>
      <fill>
        <patternFill>
          <bgColor rgb="FFFFC7CE"/>
        </patternFill>
      </fill>
    </dxf>
    <dxf>
      <font>
        <color theme="9" tint="0.79998168889431442"/>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9" tint="0.79998168889431442"/>
      </font>
    </dxf>
    <dxf>
      <font>
        <color theme="9" tint="0.79998168889431442"/>
      </font>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220579</xdr:colOff>
      <xdr:row>0</xdr:row>
      <xdr:rowOff>97998</xdr:rowOff>
    </xdr:from>
    <xdr:to>
      <xdr:col>0</xdr:col>
      <xdr:colOff>760409</xdr:colOff>
      <xdr:row>3</xdr:row>
      <xdr:rowOff>215932</xdr:rowOff>
    </xdr:to>
    <xdr:pic>
      <xdr:nvPicPr>
        <xdr:cNvPr id="2" name="صورة 19">
          <a:extLst>
            <a:ext uri="{FF2B5EF4-FFF2-40B4-BE49-F238E27FC236}">
              <a16:creationId xmlns:a16="http://schemas.microsoft.com/office/drawing/2014/main" id="{AE518EB3-3F63-4598-A3BC-79C87CA11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8735424" y="97998"/>
          <a:ext cx="545572" cy="692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220579</xdr:colOff>
      <xdr:row>0</xdr:row>
      <xdr:rowOff>97998</xdr:rowOff>
    </xdr:from>
    <xdr:to>
      <xdr:col>0</xdr:col>
      <xdr:colOff>760409</xdr:colOff>
      <xdr:row>3</xdr:row>
      <xdr:rowOff>215932</xdr:rowOff>
    </xdr:to>
    <xdr:pic>
      <xdr:nvPicPr>
        <xdr:cNvPr id="2" name="صورة 19">
          <a:extLst>
            <a:ext uri="{FF2B5EF4-FFF2-40B4-BE49-F238E27FC236}">
              <a16:creationId xmlns:a16="http://schemas.microsoft.com/office/drawing/2014/main" id="{8D4DE733-A874-4840-8CD5-E473D6C48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8776091" y="97998"/>
          <a:ext cx="543005" cy="689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220579</xdr:colOff>
      <xdr:row>0</xdr:row>
      <xdr:rowOff>97998</xdr:rowOff>
    </xdr:from>
    <xdr:to>
      <xdr:col>1</xdr:col>
      <xdr:colOff>132164</xdr:colOff>
      <xdr:row>3</xdr:row>
      <xdr:rowOff>215932</xdr:rowOff>
    </xdr:to>
    <xdr:pic>
      <xdr:nvPicPr>
        <xdr:cNvPr id="2" name="صورة 19">
          <a:extLst>
            <a:ext uri="{FF2B5EF4-FFF2-40B4-BE49-F238E27FC236}">
              <a16:creationId xmlns:a16="http://schemas.microsoft.com/office/drawing/2014/main" id="{CC846141-821B-49C2-8622-242F2C678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8776091" y="97998"/>
          <a:ext cx="543005" cy="692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87865</xdr:rowOff>
    </xdr:from>
    <xdr:to>
      <xdr:col>1</xdr:col>
      <xdr:colOff>296639</xdr:colOff>
      <xdr:row>3</xdr:row>
      <xdr:rowOff>199449</xdr:rowOff>
    </xdr:to>
    <xdr:pic>
      <xdr:nvPicPr>
        <xdr:cNvPr id="2" name="صورة 19">
          <a:extLst>
            <a:ext uri="{FF2B5EF4-FFF2-40B4-BE49-F238E27FC236}">
              <a16:creationId xmlns:a16="http://schemas.microsoft.com/office/drawing/2014/main" id="{390A16E6-5790-46B0-BE8C-2BEB6AAD9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2207271" y="87865"/>
          <a:ext cx="539830" cy="695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73</xdr:row>
      <xdr:rowOff>87865</xdr:rowOff>
    </xdr:from>
    <xdr:ext cx="539830" cy="695514"/>
    <xdr:pic>
      <xdr:nvPicPr>
        <xdr:cNvPr id="4" name="صورة 19">
          <a:extLst>
            <a:ext uri="{FF2B5EF4-FFF2-40B4-BE49-F238E27FC236}">
              <a16:creationId xmlns:a16="http://schemas.microsoft.com/office/drawing/2014/main" id="{52B68CC8-4334-448D-922D-8605A3C09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2207271" y="87865"/>
          <a:ext cx="539830" cy="695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87865</xdr:rowOff>
    </xdr:from>
    <xdr:to>
      <xdr:col>1</xdr:col>
      <xdr:colOff>296639</xdr:colOff>
      <xdr:row>3</xdr:row>
      <xdr:rowOff>205799</xdr:rowOff>
    </xdr:to>
    <xdr:pic>
      <xdr:nvPicPr>
        <xdr:cNvPr id="2" name="صورة 19">
          <a:extLst>
            <a:ext uri="{FF2B5EF4-FFF2-40B4-BE49-F238E27FC236}">
              <a16:creationId xmlns:a16="http://schemas.microsoft.com/office/drawing/2014/main" id="{6E870569-AB06-422C-805F-4D8D8148B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8982686" y="87865"/>
          <a:ext cx="534764" cy="689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58</xdr:row>
      <xdr:rowOff>87865</xdr:rowOff>
    </xdr:from>
    <xdr:ext cx="539830" cy="695514"/>
    <xdr:pic>
      <xdr:nvPicPr>
        <xdr:cNvPr id="3" name="صورة 19">
          <a:extLst>
            <a:ext uri="{FF2B5EF4-FFF2-40B4-BE49-F238E27FC236}">
              <a16:creationId xmlns:a16="http://schemas.microsoft.com/office/drawing/2014/main" id="{1ACBCB55-97C1-406B-BB59-7D911ABA2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8977620" y="13737190"/>
          <a:ext cx="539830" cy="695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272137</xdr:colOff>
      <xdr:row>0</xdr:row>
      <xdr:rowOff>42523</xdr:rowOff>
    </xdr:from>
    <xdr:to>
      <xdr:col>6</xdr:col>
      <xdr:colOff>68030</xdr:colOff>
      <xdr:row>4</xdr:row>
      <xdr:rowOff>8505</xdr:rowOff>
    </xdr:to>
    <xdr:sp macro="" textlink="">
      <xdr:nvSpPr>
        <xdr:cNvPr id="2" name="TextBox 1">
          <a:extLst>
            <a:ext uri="{FF2B5EF4-FFF2-40B4-BE49-F238E27FC236}">
              <a16:creationId xmlns:a16="http://schemas.microsoft.com/office/drawing/2014/main" id="{19EE2FA4-B0AD-49EA-94AF-F5FC1560E260}"/>
            </a:ext>
          </a:extLst>
        </xdr:cNvPr>
        <xdr:cNvSpPr txBox="1"/>
      </xdr:nvSpPr>
      <xdr:spPr>
        <a:xfrm>
          <a:off x="10028234671" y="42523"/>
          <a:ext cx="2602366" cy="81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0</xdr:colOff>
      <xdr:row>0</xdr:row>
      <xdr:rowOff>88215</xdr:rowOff>
    </xdr:from>
    <xdr:ext cx="561447" cy="683752"/>
    <xdr:pic>
      <xdr:nvPicPr>
        <xdr:cNvPr id="3" name="صورة 19">
          <a:extLst>
            <a:ext uri="{FF2B5EF4-FFF2-40B4-BE49-F238E27FC236}">
              <a16:creationId xmlns:a16="http://schemas.microsoft.com/office/drawing/2014/main" id="{74D2705D-D62C-41DD-8163-D5FAEF526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2148040" y="88215"/>
          <a:ext cx="56144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314664</xdr:colOff>
      <xdr:row>73</xdr:row>
      <xdr:rowOff>57376</xdr:rowOff>
    </xdr:from>
    <xdr:to>
      <xdr:col>6</xdr:col>
      <xdr:colOff>357187</xdr:colOff>
      <xdr:row>77</xdr:row>
      <xdr:rowOff>25513</xdr:rowOff>
    </xdr:to>
    <xdr:sp macro="" textlink="">
      <xdr:nvSpPr>
        <xdr:cNvPr id="4" name="TextBox 3">
          <a:extLst>
            <a:ext uri="{FF2B5EF4-FFF2-40B4-BE49-F238E27FC236}">
              <a16:creationId xmlns:a16="http://schemas.microsoft.com/office/drawing/2014/main" id="{5A615806-54E3-4133-8590-CE20BE77D986}"/>
            </a:ext>
          </a:extLst>
        </xdr:cNvPr>
        <xdr:cNvSpPr txBox="1"/>
      </xdr:nvSpPr>
      <xdr:spPr>
        <a:xfrm>
          <a:off x="10027945514" y="14098247"/>
          <a:ext cx="2848996" cy="75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28348</xdr:colOff>
      <xdr:row>73</xdr:row>
      <xdr:rowOff>36934</xdr:rowOff>
    </xdr:from>
    <xdr:ext cx="615495" cy="748362"/>
    <xdr:pic>
      <xdr:nvPicPr>
        <xdr:cNvPr id="5" name="صورة 19">
          <a:extLst>
            <a:ext uri="{FF2B5EF4-FFF2-40B4-BE49-F238E27FC236}">
              <a16:creationId xmlns:a16="http://schemas.microsoft.com/office/drawing/2014/main" id="{9D2CC951-4107-4D03-8B1E-9AE72B4BD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039382" y="8037934"/>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87865</xdr:rowOff>
    </xdr:from>
    <xdr:to>
      <xdr:col>1</xdr:col>
      <xdr:colOff>296639</xdr:colOff>
      <xdr:row>3</xdr:row>
      <xdr:rowOff>205799</xdr:rowOff>
    </xdr:to>
    <xdr:pic>
      <xdr:nvPicPr>
        <xdr:cNvPr id="2" name="صورة 19">
          <a:extLst>
            <a:ext uri="{FF2B5EF4-FFF2-40B4-BE49-F238E27FC236}">
              <a16:creationId xmlns:a16="http://schemas.microsoft.com/office/drawing/2014/main" id="{D1C4BD56-E5EF-41AB-BDBC-6725B7DA9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725636" y="87865"/>
          <a:ext cx="534764" cy="689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7C0A-2DA2-496D-A8BD-A14081778FCA}">
  <sheetPr>
    <pageSetUpPr fitToPage="1"/>
  </sheetPr>
  <dimension ref="A1:O40"/>
  <sheetViews>
    <sheetView rightToLeft="1" view="pageLayout" topLeftCell="A5" zoomScale="96" zoomScaleNormal="100" zoomScaleSheetLayoutView="115" zoomScalePageLayoutView="96" workbookViewId="0">
      <selection activeCell="J31" sqref="J31"/>
    </sheetView>
  </sheetViews>
  <sheetFormatPr defaultColWidth="9.140625" defaultRowHeight="15" x14ac:dyDescent="0.25"/>
  <cols>
    <col min="1" max="1" width="13.140625" style="1" customWidth="1"/>
    <col min="2" max="2" width="17.140625" style="1" customWidth="1"/>
    <col min="3" max="3" width="10.28515625" style="1" customWidth="1"/>
    <col min="4" max="4" width="8.42578125" style="1" customWidth="1"/>
    <col min="5" max="5" width="4.85546875" style="1" customWidth="1"/>
    <col min="6" max="6" width="2.5703125" style="1" customWidth="1"/>
    <col min="7" max="7" width="15.7109375" style="1" customWidth="1"/>
    <col min="8" max="8" width="11.85546875" style="1" customWidth="1"/>
    <col min="9" max="9" width="6.5703125" style="1" customWidth="1"/>
    <col min="10" max="10" width="13" style="1" customWidth="1"/>
    <col min="11" max="11" width="1.140625" style="1" customWidth="1"/>
    <col min="12" max="12" width="22.85546875" style="1" customWidth="1"/>
    <col min="13" max="13" width="6.7109375" style="1" customWidth="1"/>
    <col min="14" max="14" width="12.5703125" style="1" customWidth="1"/>
    <col min="15" max="15" width="12.85546875" style="1" customWidth="1"/>
    <col min="16" max="16384" width="9.140625" style="1"/>
  </cols>
  <sheetData>
    <row r="1" spans="1:15" ht="15" customHeight="1" x14ac:dyDescent="0.25">
      <c r="B1" s="267" t="s">
        <v>30</v>
      </c>
      <c r="C1" s="268"/>
      <c r="D1" s="268"/>
      <c r="E1" s="268"/>
      <c r="F1" s="268"/>
      <c r="G1" s="269" t="s">
        <v>87</v>
      </c>
      <c r="H1" s="269"/>
      <c r="I1" s="269"/>
      <c r="J1" s="269"/>
      <c r="K1" s="269"/>
    </row>
    <row r="2" spans="1:15" ht="15" customHeight="1" x14ac:dyDescent="0.25">
      <c r="B2" s="268"/>
      <c r="C2" s="268"/>
      <c r="D2" s="268"/>
      <c r="E2" s="268"/>
      <c r="F2" s="268"/>
      <c r="G2" s="269"/>
      <c r="H2" s="269"/>
      <c r="I2" s="269"/>
      <c r="J2" s="269"/>
      <c r="K2" s="269"/>
      <c r="M2" s="29" t="s">
        <v>11</v>
      </c>
      <c r="N2" s="21" t="s">
        <v>12</v>
      </c>
    </row>
    <row r="3" spans="1:15" ht="15" customHeight="1" x14ac:dyDescent="0.25">
      <c r="B3" s="268"/>
      <c r="C3" s="268"/>
      <c r="D3" s="268"/>
      <c r="E3" s="268"/>
      <c r="F3" s="268"/>
      <c r="G3" s="269"/>
      <c r="H3" s="269"/>
      <c r="I3" s="269"/>
      <c r="J3" s="269"/>
      <c r="K3" s="269"/>
      <c r="M3" s="29" t="s">
        <v>5</v>
      </c>
      <c r="N3" s="21" t="s">
        <v>13</v>
      </c>
    </row>
    <row r="4" spans="1:15" ht="18.95" customHeight="1" x14ac:dyDescent="0.25">
      <c r="B4" s="268"/>
      <c r="C4" s="268"/>
      <c r="D4" s="268"/>
      <c r="E4" s="268"/>
      <c r="F4" s="268"/>
      <c r="G4" s="269"/>
      <c r="H4" s="269"/>
      <c r="I4" s="269"/>
      <c r="J4" s="269"/>
      <c r="K4" s="269"/>
      <c r="M4" s="29" t="s">
        <v>4</v>
      </c>
      <c r="N4" s="21" t="s">
        <v>14</v>
      </c>
    </row>
    <row r="5" spans="1:15" ht="85.5" customHeight="1" thickBot="1" x14ac:dyDescent="0.3">
      <c r="B5" s="270" t="s">
        <v>88</v>
      </c>
      <c r="C5" s="270"/>
      <c r="D5" s="270"/>
      <c r="E5" s="270"/>
      <c r="F5" s="270"/>
      <c r="G5" s="270"/>
      <c r="H5" s="270"/>
      <c r="I5" s="270"/>
      <c r="J5" s="270"/>
      <c r="K5" s="270"/>
      <c r="L5" s="270"/>
      <c r="M5" s="270"/>
      <c r="N5" s="32"/>
    </row>
    <row r="6" spans="1:15" ht="19.5" customHeight="1" x14ac:dyDescent="0.25">
      <c r="A6" s="271" t="s">
        <v>33</v>
      </c>
      <c r="B6" s="272"/>
      <c r="C6" s="272"/>
      <c r="D6" s="272"/>
      <c r="E6" s="273"/>
      <c r="F6" s="31"/>
      <c r="G6" s="277" t="s">
        <v>98</v>
      </c>
      <c r="H6" s="278"/>
      <c r="I6" s="278"/>
      <c r="J6" s="279"/>
      <c r="K6" s="31"/>
      <c r="L6" s="277" t="s">
        <v>41</v>
      </c>
      <c r="M6" s="278"/>
      <c r="N6" s="278"/>
      <c r="O6" s="279"/>
    </row>
    <row r="7" spans="1:15" ht="18" customHeight="1" x14ac:dyDescent="0.25">
      <c r="A7" s="274"/>
      <c r="B7" s="275"/>
      <c r="C7" s="275"/>
      <c r="D7" s="275"/>
      <c r="E7" s="276"/>
      <c r="F7" s="31"/>
      <c r="G7" s="280"/>
      <c r="H7" s="281"/>
      <c r="I7" s="281"/>
      <c r="J7" s="282"/>
      <c r="K7" s="31"/>
      <c r="L7" s="33" t="s">
        <v>64</v>
      </c>
      <c r="M7" s="34" t="s">
        <v>63</v>
      </c>
      <c r="N7" s="34" t="s">
        <v>65</v>
      </c>
      <c r="O7" s="35" t="s">
        <v>66</v>
      </c>
    </row>
    <row r="8" spans="1:15" x14ac:dyDescent="0.25">
      <c r="A8" s="364" t="s">
        <v>6</v>
      </c>
      <c r="B8" s="365"/>
      <c r="C8" s="362"/>
      <c r="D8" s="362"/>
      <c r="E8" s="363"/>
      <c r="F8" s="36" t="s">
        <v>25</v>
      </c>
      <c r="G8" s="283" t="s">
        <v>34</v>
      </c>
      <c r="H8" s="284"/>
      <c r="I8" s="285"/>
      <c r="J8" s="286"/>
      <c r="K8" s="37"/>
      <c r="L8" s="103" t="s">
        <v>42</v>
      </c>
      <c r="M8" s="132">
        <v>0.35</v>
      </c>
      <c r="N8" s="104">
        <f>I20*M8</f>
        <v>0</v>
      </c>
      <c r="O8" s="105" t="str">
        <f>IFERROR(I22*M8,"")</f>
        <v/>
      </c>
    </row>
    <row r="9" spans="1:15" ht="3" customHeight="1" x14ac:dyDescent="0.25">
      <c r="A9" s="93"/>
      <c r="B9" s="54"/>
      <c r="C9" s="92"/>
      <c r="D9" s="92"/>
      <c r="E9" s="94"/>
      <c r="F9" s="36"/>
      <c r="G9" s="67"/>
      <c r="H9" s="30"/>
      <c r="I9" s="30"/>
      <c r="J9" s="38"/>
      <c r="L9" s="106"/>
      <c r="M9" s="107"/>
      <c r="N9" s="108"/>
      <c r="O9" s="109"/>
    </row>
    <row r="10" spans="1:15" ht="18.95" customHeight="1" x14ac:dyDescent="0.25">
      <c r="A10" s="291" t="s">
        <v>8</v>
      </c>
      <c r="B10" s="292"/>
      <c r="C10" s="362"/>
      <c r="D10" s="362"/>
      <c r="E10" s="363"/>
      <c r="F10" s="36"/>
      <c r="G10" s="283" t="s">
        <v>37</v>
      </c>
      <c r="H10" s="284"/>
      <c r="I10" s="285"/>
      <c r="J10" s="286"/>
      <c r="L10" s="287" t="s">
        <v>82</v>
      </c>
      <c r="M10" s="288"/>
      <c r="N10" s="289">
        <v>25000</v>
      </c>
      <c r="O10" s="290"/>
    </row>
    <row r="11" spans="1:15" ht="2.4500000000000002" customHeight="1" x14ac:dyDescent="0.25">
      <c r="A11" s="73"/>
      <c r="B11" s="95"/>
      <c r="C11" s="96"/>
      <c r="D11" s="96"/>
      <c r="E11" s="74"/>
      <c r="F11" s="36"/>
      <c r="G11" s="99"/>
      <c r="H11" s="44"/>
      <c r="I11" s="42"/>
      <c r="J11" s="38"/>
      <c r="L11" s="106"/>
      <c r="M11" s="107"/>
      <c r="N11" s="108"/>
      <c r="O11" s="109"/>
    </row>
    <row r="12" spans="1:15" x14ac:dyDescent="0.25">
      <c r="A12" s="291" t="s">
        <v>7</v>
      </c>
      <c r="B12" s="292"/>
      <c r="C12" s="293"/>
      <c r="D12" s="294"/>
      <c r="E12" s="295"/>
      <c r="F12" s="43"/>
      <c r="G12" s="283" t="s">
        <v>99</v>
      </c>
      <c r="H12" s="284"/>
      <c r="I12" s="320" t="str">
        <f>IFERROR(ROUNDUP(I8/I10,0),"")</f>
        <v/>
      </c>
      <c r="J12" s="321"/>
      <c r="K12" s="44"/>
      <c r="L12" s="103" t="s">
        <v>89</v>
      </c>
      <c r="M12" s="132">
        <v>0.1</v>
      </c>
      <c r="N12" s="104">
        <f>I20*M12</f>
        <v>0</v>
      </c>
      <c r="O12" s="105" t="str">
        <f>IFERROR(I22*M12,"")</f>
        <v/>
      </c>
    </row>
    <row r="13" spans="1:15" ht="3" customHeight="1" x14ac:dyDescent="0.25">
      <c r="A13" s="73"/>
      <c r="B13" s="95"/>
      <c r="C13" s="96"/>
      <c r="D13" s="96"/>
      <c r="E13" s="74"/>
      <c r="F13" s="36"/>
      <c r="G13" s="39"/>
      <c r="H13" s="32"/>
      <c r="I13" s="6"/>
      <c r="J13" s="20"/>
      <c r="L13" s="23"/>
      <c r="M13" s="16"/>
      <c r="N13" s="110"/>
      <c r="O13" s="109"/>
    </row>
    <row r="14" spans="1:15" ht="15" customHeight="1" x14ac:dyDescent="0.25">
      <c r="A14" s="283" t="s">
        <v>97</v>
      </c>
      <c r="B14" s="284"/>
      <c r="C14" s="366"/>
      <c r="D14" s="366"/>
      <c r="E14" s="367"/>
      <c r="F14" s="36"/>
      <c r="G14" s="283" t="s">
        <v>100</v>
      </c>
      <c r="H14" s="369"/>
      <c r="I14" s="300" t="str">
        <f>IFERROR(I12*C22,"")</f>
        <v/>
      </c>
      <c r="J14" s="301"/>
      <c r="K14" s="37"/>
      <c r="L14" s="103" t="s">
        <v>90</v>
      </c>
      <c r="M14" s="132">
        <v>0.05</v>
      </c>
      <c r="N14" s="104">
        <f>I20*M14</f>
        <v>0</v>
      </c>
      <c r="O14" s="105" t="str">
        <f>IFERROR(I22*M14,"")</f>
        <v/>
      </c>
    </row>
    <row r="15" spans="1:15" ht="3" customHeight="1" thickBot="1" x14ac:dyDescent="0.3">
      <c r="A15" s="73"/>
      <c r="B15" s="95"/>
      <c r="C15" s="97"/>
      <c r="D15" s="97"/>
      <c r="E15" s="75"/>
      <c r="F15" s="36"/>
      <c r="G15" s="39"/>
      <c r="H15" s="40"/>
      <c r="I15" s="15"/>
      <c r="J15" s="100"/>
      <c r="K15" s="44"/>
      <c r="L15" s="23"/>
      <c r="M15" s="16"/>
      <c r="N15" s="110"/>
      <c r="O15" s="109"/>
    </row>
    <row r="16" spans="1:15" ht="15" customHeight="1" thickBot="1" x14ac:dyDescent="0.3">
      <c r="A16" s="306" t="s">
        <v>35</v>
      </c>
      <c r="B16" s="307"/>
      <c r="C16" s="304"/>
      <c r="D16" s="304"/>
      <c r="E16" s="305"/>
      <c r="F16" s="36"/>
      <c r="G16" s="302" t="s">
        <v>101</v>
      </c>
      <c r="H16" s="303"/>
      <c r="I16" s="300">
        <f>IFERROR(ROUNDUP(I8/15,0),"")</f>
        <v>0</v>
      </c>
      <c r="J16" s="301"/>
      <c r="K16" s="48"/>
      <c r="L16" s="111" t="s">
        <v>52</v>
      </c>
      <c r="M16" s="112">
        <f>SUM(M8:M14)</f>
        <v>0.49999999999999994</v>
      </c>
      <c r="N16" s="113">
        <f>I20*M16</f>
        <v>0</v>
      </c>
      <c r="O16" s="114" t="str">
        <f>IFERROR(I22*M16,"")</f>
        <v/>
      </c>
    </row>
    <row r="17" spans="1:15" ht="3" customHeight="1" thickBot="1" x14ac:dyDescent="0.3">
      <c r="A17" s="73"/>
      <c r="B17" s="95"/>
      <c r="C17" s="97"/>
      <c r="D17" s="97"/>
      <c r="E17" s="75"/>
      <c r="F17" s="36"/>
      <c r="G17" s="39"/>
      <c r="H17" s="36"/>
      <c r="I17" s="3"/>
      <c r="J17" s="101"/>
      <c r="K17" s="44"/>
      <c r="L17" s="8"/>
      <c r="M17" s="8">
        <v>4</v>
      </c>
      <c r="N17" s="115"/>
      <c r="O17" s="115"/>
    </row>
    <row r="18" spans="1:15" ht="15" customHeight="1" x14ac:dyDescent="0.25">
      <c r="A18" s="283" t="s">
        <v>81</v>
      </c>
      <c r="B18" s="284"/>
      <c r="C18" s="308" t="str">
        <f>IFERROR(C14/C16,"")</f>
        <v/>
      </c>
      <c r="D18" s="308"/>
      <c r="E18" s="309"/>
      <c r="F18" s="36"/>
      <c r="G18" s="302" t="s">
        <v>102</v>
      </c>
      <c r="H18" s="303"/>
      <c r="I18" s="322" t="str">
        <f>IFERROR((C20-C22)+I14+I16,"")</f>
        <v/>
      </c>
      <c r="J18" s="323"/>
      <c r="K18" s="44"/>
      <c r="L18" s="116" t="s">
        <v>43</v>
      </c>
      <c r="M18" s="133">
        <v>0.05</v>
      </c>
      <c r="N18" s="117">
        <f>I20*M18</f>
        <v>0</v>
      </c>
      <c r="O18" s="118" t="str">
        <f>IFERROR(I22*M18,"")</f>
        <v/>
      </c>
    </row>
    <row r="19" spans="1:15" ht="3" customHeight="1" x14ac:dyDescent="0.25">
      <c r="A19" s="73"/>
      <c r="B19" s="95"/>
      <c r="C19" s="97"/>
      <c r="D19" s="97">
        <v>84000</v>
      </c>
      <c r="E19" s="75"/>
      <c r="F19" s="36"/>
      <c r="G19" s="39"/>
      <c r="H19" s="32"/>
      <c r="I19" s="6"/>
      <c r="J19" s="102"/>
      <c r="L19" s="4"/>
      <c r="M19" s="5"/>
      <c r="N19" s="119"/>
      <c r="O19" s="120"/>
    </row>
    <row r="20" spans="1:15" ht="15" customHeight="1" x14ac:dyDescent="0.25">
      <c r="A20" s="306" t="s">
        <v>36</v>
      </c>
      <c r="B20" s="307"/>
      <c r="C20" s="304"/>
      <c r="D20" s="304"/>
      <c r="E20" s="305"/>
      <c r="F20" s="44"/>
      <c r="G20" s="283" t="s">
        <v>40</v>
      </c>
      <c r="H20" s="284"/>
      <c r="I20" s="310">
        <f>IFERROR(I8*C14,"")</f>
        <v>0</v>
      </c>
      <c r="J20" s="311"/>
      <c r="K20" s="51"/>
      <c r="L20" s="103" t="s">
        <v>44</v>
      </c>
      <c r="M20" s="132">
        <v>0.05</v>
      </c>
      <c r="N20" s="104">
        <f>I20*M20</f>
        <v>0</v>
      </c>
      <c r="O20" s="105" t="str">
        <f>IFERROR(I22*M20,"")</f>
        <v/>
      </c>
    </row>
    <row r="21" spans="1:15" ht="3" customHeight="1" x14ac:dyDescent="0.25">
      <c r="A21" s="73"/>
      <c r="B21" s="95"/>
      <c r="C21" s="97"/>
      <c r="D21" s="97"/>
      <c r="E21" s="75"/>
      <c r="F21" s="44"/>
      <c r="G21" s="39"/>
      <c r="H21" s="36"/>
      <c r="I21" s="3"/>
      <c r="J21" s="20"/>
      <c r="K21" s="52"/>
      <c r="L21" s="121"/>
      <c r="M21" s="121"/>
      <c r="N21" s="122"/>
      <c r="O21" s="120"/>
    </row>
    <row r="22" spans="1:15" ht="15" customHeight="1" thickBot="1" x14ac:dyDescent="0.3">
      <c r="A22" s="296" t="s">
        <v>32</v>
      </c>
      <c r="B22" s="297"/>
      <c r="C22" s="346"/>
      <c r="D22" s="346"/>
      <c r="E22" s="347"/>
      <c r="F22" s="44"/>
      <c r="G22" s="283" t="s">
        <v>39</v>
      </c>
      <c r="H22" s="284"/>
      <c r="I22" s="308" t="str">
        <f>IFERROR(I20/C16,"")</f>
        <v/>
      </c>
      <c r="J22" s="309"/>
      <c r="K22" s="53"/>
      <c r="L22" s="123" t="s">
        <v>45</v>
      </c>
      <c r="M22" s="136">
        <v>0.4</v>
      </c>
      <c r="N22" s="124">
        <f>I20*M22</f>
        <v>0</v>
      </c>
      <c r="O22" s="125" t="str">
        <f>IFERROR(I22*M22,"")</f>
        <v/>
      </c>
    </row>
    <row r="23" spans="1:15" ht="3" customHeight="1" x14ac:dyDescent="0.25">
      <c r="A23" s="98"/>
      <c r="B23" s="98"/>
      <c r="C23" s="97"/>
      <c r="D23" s="97"/>
      <c r="E23" s="97"/>
      <c r="F23" s="44"/>
      <c r="G23" s="39"/>
      <c r="H23" s="36"/>
      <c r="I23" s="3"/>
      <c r="J23" s="101"/>
      <c r="K23" s="52"/>
    </row>
    <row r="24" spans="1:15" ht="16.5" customHeight="1" thickBot="1" x14ac:dyDescent="0.3">
      <c r="A24" s="368"/>
      <c r="B24" s="368"/>
      <c r="F24" s="44"/>
      <c r="G24" s="318" t="s">
        <v>38</v>
      </c>
      <c r="H24" s="319"/>
      <c r="I24" s="298" t="str">
        <f>IFERROR((I20*M8)/I18,"")</f>
        <v/>
      </c>
      <c r="J24" s="299"/>
      <c r="K24" s="53"/>
    </row>
    <row r="25" spans="1:15" ht="3" hidden="1" customHeight="1" x14ac:dyDescent="0.25">
      <c r="A25" s="95"/>
      <c r="B25" s="95"/>
      <c r="C25" s="97"/>
      <c r="D25" s="97"/>
      <c r="E25" s="97"/>
      <c r="F25" s="44"/>
      <c r="G25" s="49"/>
      <c r="H25" s="36"/>
      <c r="I25" s="36"/>
      <c r="J25" s="46"/>
      <c r="K25" s="52"/>
    </row>
    <row r="26" spans="1:15" ht="17.100000000000001" customHeight="1" thickBot="1" x14ac:dyDescent="0.3"/>
    <row r="27" spans="1:15" ht="15.75" customHeight="1" thickBot="1" x14ac:dyDescent="0.3">
      <c r="A27" s="374" t="s">
        <v>69</v>
      </c>
      <c r="B27" s="375"/>
      <c r="C27" s="375"/>
      <c r="D27" s="376"/>
      <c r="G27" s="377" t="s">
        <v>94</v>
      </c>
      <c r="H27" s="378"/>
      <c r="I27" s="378"/>
      <c r="J27" s="379"/>
      <c r="K27" s="358" t="str">
        <f>O12</f>
        <v/>
      </c>
      <c r="L27" s="359"/>
    </row>
    <row r="28" spans="1:15" ht="15.75" customHeight="1" thickBot="1" x14ac:dyDescent="0.3">
      <c r="A28" s="87" t="s">
        <v>92</v>
      </c>
      <c r="B28" s="88" t="s">
        <v>78</v>
      </c>
      <c r="C28" s="77" t="s">
        <v>91</v>
      </c>
      <c r="D28" s="91"/>
      <c r="G28" s="76" t="s">
        <v>74</v>
      </c>
      <c r="H28" s="77" t="s">
        <v>78</v>
      </c>
      <c r="I28" s="78" t="s">
        <v>70</v>
      </c>
      <c r="J28" s="79" t="s">
        <v>95</v>
      </c>
      <c r="K28" s="370" t="s">
        <v>96</v>
      </c>
      <c r="L28" s="371"/>
    </row>
    <row r="29" spans="1:15" ht="15.75" customHeight="1" x14ac:dyDescent="0.25">
      <c r="A29" s="57">
        <v>1</v>
      </c>
      <c r="B29" s="137">
        <v>8333</v>
      </c>
      <c r="C29" s="329" t="str">
        <f>IFERROR(IF(I24*A29&gt;B29,B29,I24*A29),"")</f>
        <v/>
      </c>
      <c r="D29" s="330"/>
      <c r="G29" s="80" t="s">
        <v>46</v>
      </c>
      <c r="H29" s="138">
        <v>7000</v>
      </c>
      <c r="I29" s="85">
        <f>IFERROR(ROUNDUP(I8/25,0)*2,"")</f>
        <v>0</v>
      </c>
      <c r="J29" s="89"/>
      <c r="K29" s="372">
        <f>J29*I29</f>
        <v>0</v>
      </c>
      <c r="L29" s="373"/>
    </row>
    <row r="30" spans="1:15" ht="15.75" customHeight="1" x14ac:dyDescent="0.25">
      <c r="A30" s="57">
        <v>2</v>
      </c>
      <c r="B30" s="130">
        <v>16666</v>
      </c>
      <c r="C30" s="331" t="str">
        <f>IFERROR(IF(I24*A30&gt;B30,B30,I24*A30),"")</f>
        <v/>
      </c>
      <c r="D30" s="332"/>
      <c r="G30" s="58" t="s">
        <v>15</v>
      </c>
      <c r="H30" s="139">
        <v>20000</v>
      </c>
      <c r="I30" s="86"/>
      <c r="J30" s="90"/>
      <c r="K30" s="324">
        <f>J30*I30</f>
        <v>0</v>
      </c>
      <c r="L30" s="325"/>
    </row>
    <row r="31" spans="1:15" ht="15.75" thickBot="1" x14ac:dyDescent="0.3">
      <c r="A31" s="81">
        <v>3</v>
      </c>
      <c r="B31" s="131">
        <v>25000</v>
      </c>
      <c r="C31" s="360" t="str">
        <f>IFERROR(IF(I24*A31&gt;B31,B31,I24*A31),"")</f>
        <v/>
      </c>
      <c r="D31" s="361"/>
      <c r="G31" s="58" t="s">
        <v>77</v>
      </c>
      <c r="H31" s="140">
        <v>20000</v>
      </c>
      <c r="I31" s="86"/>
      <c r="J31" s="90"/>
      <c r="K31" s="324">
        <f>J31*I31</f>
        <v>0</v>
      </c>
      <c r="L31" s="325"/>
    </row>
    <row r="32" spans="1:15" x14ac:dyDescent="0.25">
      <c r="A32" s="41"/>
      <c r="B32" s="82"/>
      <c r="G32" s="83" t="s">
        <v>93</v>
      </c>
      <c r="H32" s="141">
        <v>5000</v>
      </c>
      <c r="I32" s="86"/>
      <c r="J32" s="142">
        <v>100</v>
      </c>
      <c r="K32" s="324">
        <f>J32*I32</f>
        <v>0</v>
      </c>
      <c r="L32" s="325"/>
    </row>
    <row r="33" spans="1:15" ht="15.75" thickBot="1" x14ac:dyDescent="0.3">
      <c r="G33" s="315" t="s">
        <v>51</v>
      </c>
      <c r="H33" s="316"/>
      <c r="I33" s="316"/>
      <c r="J33" s="317"/>
      <c r="K33" s="326">
        <f>SUM(K29:L32)</f>
        <v>0</v>
      </c>
      <c r="L33" s="327"/>
    </row>
    <row r="34" spans="1:15" ht="15" customHeight="1" thickBot="1" x14ac:dyDescent="0.3"/>
    <row r="35" spans="1:15" x14ac:dyDescent="0.25">
      <c r="A35" s="354" t="s">
        <v>55</v>
      </c>
      <c r="B35" s="355"/>
      <c r="C35" s="356"/>
      <c r="D35" s="356"/>
      <c r="E35" s="357"/>
      <c r="G35" s="59" t="s">
        <v>56</v>
      </c>
      <c r="H35" s="312"/>
      <c r="I35" s="313"/>
      <c r="J35" s="314"/>
      <c r="K35" s="60"/>
      <c r="L35" s="333" t="s">
        <v>57</v>
      </c>
      <c r="M35" s="334"/>
      <c r="N35" s="334"/>
      <c r="O35" s="335"/>
    </row>
    <row r="36" spans="1:15" x14ac:dyDescent="0.25">
      <c r="A36" s="302" t="s">
        <v>16</v>
      </c>
      <c r="B36" s="303"/>
      <c r="C36" s="336"/>
      <c r="D36" s="337"/>
      <c r="E36" s="338"/>
      <c r="G36" s="47" t="s">
        <v>16</v>
      </c>
      <c r="H36" s="339"/>
      <c r="I36" s="340"/>
      <c r="J36" s="341"/>
      <c r="K36" s="60"/>
      <c r="L36" s="47" t="s">
        <v>2</v>
      </c>
      <c r="M36" s="342"/>
      <c r="N36" s="342"/>
      <c r="O36" s="343"/>
    </row>
    <row r="37" spans="1:15" ht="15.75" thickBot="1" x14ac:dyDescent="0.3">
      <c r="A37" s="344" t="s">
        <v>10</v>
      </c>
      <c r="B37" s="345"/>
      <c r="C37" s="346"/>
      <c r="D37" s="346"/>
      <c r="E37" s="347"/>
      <c r="G37" s="61" t="s">
        <v>10</v>
      </c>
      <c r="H37" s="348"/>
      <c r="I37" s="349"/>
      <c r="J37" s="350"/>
      <c r="K37" s="60"/>
      <c r="L37" s="47" t="s">
        <v>16</v>
      </c>
      <c r="M37" s="351"/>
      <c r="N37" s="352"/>
      <c r="O37" s="353"/>
    </row>
    <row r="38" spans="1:15" ht="15.75" customHeight="1" x14ac:dyDescent="0.25">
      <c r="A38" s="41"/>
      <c r="B38" s="41"/>
      <c r="C38" s="62"/>
      <c r="D38" s="62"/>
      <c r="E38" s="62"/>
      <c r="F38" s="63"/>
      <c r="G38" s="64"/>
      <c r="H38" s="64"/>
      <c r="I38" s="62"/>
      <c r="J38" s="65"/>
      <c r="K38" s="60"/>
      <c r="L38" s="40"/>
      <c r="M38" s="84"/>
      <c r="N38" s="84"/>
      <c r="O38" s="84"/>
    </row>
    <row r="39" spans="1:15" x14ac:dyDescent="0.25">
      <c r="A39" s="328" t="s">
        <v>84</v>
      </c>
      <c r="B39" s="328"/>
      <c r="C39" s="328"/>
      <c r="D39" s="62"/>
      <c r="E39" s="62"/>
      <c r="F39" s="63"/>
      <c r="G39" s="64"/>
      <c r="H39" s="64"/>
      <c r="I39" s="62"/>
      <c r="J39" s="65"/>
      <c r="K39" s="60"/>
      <c r="L39" s="40"/>
      <c r="M39" s="84"/>
      <c r="N39" s="84"/>
      <c r="O39" s="84"/>
    </row>
    <row r="40" spans="1:15" x14ac:dyDescent="0.25">
      <c r="A40" s="66" t="b">
        <v>0</v>
      </c>
      <c r="B40" s="1" t="s">
        <v>85</v>
      </c>
      <c r="C40" s="66" t="b">
        <v>0</v>
      </c>
      <c r="D40" s="1" t="s">
        <v>83</v>
      </c>
      <c r="H40" s="66" t="b">
        <v>0</v>
      </c>
      <c r="I40" s="1" t="s">
        <v>68</v>
      </c>
      <c r="L40" s="1" t="s">
        <v>76</v>
      </c>
    </row>
  </sheetData>
  <sheetProtection algorithmName="SHA-512" hashValue="G8pqHOBk1FSTO7YR/N9Y5wgbG9/Lp4xR0+J/qXs07ILY+t3m8g7xRJCL0eufG05HPcZVXg0HfeSlKDpLoC/ICw==" saltValue="VgNLadETt/NpVYFRjzJrXQ==" spinCount="100000" sheet="1" formatCells="0" formatColumns="0" formatRows="0" insertColumns="0" insertRows="0" insertHyperlinks="0" deleteColumns="0" deleteRows="0" sort="0" autoFilter="0" pivotTables="0"/>
  <mergeCells count="69">
    <mergeCell ref="K27:L27"/>
    <mergeCell ref="C31:D31"/>
    <mergeCell ref="C8:E8"/>
    <mergeCell ref="A8:B8"/>
    <mergeCell ref="A10:B10"/>
    <mergeCell ref="C10:E10"/>
    <mergeCell ref="C22:E22"/>
    <mergeCell ref="C14:E14"/>
    <mergeCell ref="A24:B24"/>
    <mergeCell ref="G14:H14"/>
    <mergeCell ref="K28:L28"/>
    <mergeCell ref="K29:L29"/>
    <mergeCell ref="K30:L30"/>
    <mergeCell ref="K31:L31"/>
    <mergeCell ref="A27:D27"/>
    <mergeCell ref="G27:J27"/>
    <mergeCell ref="K32:L32"/>
    <mergeCell ref="K33:L33"/>
    <mergeCell ref="A39:C39"/>
    <mergeCell ref="C29:D29"/>
    <mergeCell ref="C30:D30"/>
    <mergeCell ref="L35:O35"/>
    <mergeCell ref="A36:B36"/>
    <mergeCell ref="C36:E36"/>
    <mergeCell ref="H36:J36"/>
    <mergeCell ref="M36:O36"/>
    <mergeCell ref="A37:B37"/>
    <mergeCell ref="C37:E37"/>
    <mergeCell ref="H37:J37"/>
    <mergeCell ref="M37:O37"/>
    <mergeCell ref="A35:B35"/>
    <mergeCell ref="C35:E35"/>
    <mergeCell ref="H35:J35"/>
    <mergeCell ref="G33:J33"/>
    <mergeCell ref="G24:H24"/>
    <mergeCell ref="G12:H12"/>
    <mergeCell ref="I12:J12"/>
    <mergeCell ref="G18:H18"/>
    <mergeCell ref="I18:J18"/>
    <mergeCell ref="A22:B22"/>
    <mergeCell ref="I24:J24"/>
    <mergeCell ref="I14:J14"/>
    <mergeCell ref="G16:H16"/>
    <mergeCell ref="C20:E20"/>
    <mergeCell ref="G22:H22"/>
    <mergeCell ref="A16:B16"/>
    <mergeCell ref="C16:E16"/>
    <mergeCell ref="A20:B20"/>
    <mergeCell ref="C18:E18"/>
    <mergeCell ref="A14:B14"/>
    <mergeCell ref="A18:B18"/>
    <mergeCell ref="I22:J22"/>
    <mergeCell ref="G20:H20"/>
    <mergeCell ref="I20:J20"/>
    <mergeCell ref="I16:J16"/>
    <mergeCell ref="G8:H8"/>
    <mergeCell ref="I8:J8"/>
    <mergeCell ref="L10:M10"/>
    <mergeCell ref="N10:O10"/>
    <mergeCell ref="A12:B12"/>
    <mergeCell ref="C12:E12"/>
    <mergeCell ref="G10:H10"/>
    <mergeCell ref="I10:J10"/>
    <mergeCell ref="B1:F4"/>
    <mergeCell ref="G1:K4"/>
    <mergeCell ref="B5:M5"/>
    <mergeCell ref="A6:E7"/>
    <mergeCell ref="G6:J7"/>
    <mergeCell ref="L6:O6"/>
  </mergeCells>
  <conditionalFormatting sqref="I29">
    <cfRule type="cellIs" dxfId="85" priority="22" operator="greaterThan">
      <formula>ROUNDUP($I$8/25,0)*2</formula>
    </cfRule>
    <cfRule type="cellIs" dxfId="84" priority="23" operator="equal">
      <formula>0</formula>
    </cfRule>
  </conditionalFormatting>
  <conditionalFormatting sqref="I16:J16">
    <cfRule type="cellIs" dxfId="83" priority="1" operator="equal">
      <formula>0</formula>
    </cfRule>
  </conditionalFormatting>
  <conditionalFormatting sqref="I20:J20">
    <cfRule type="cellIs" dxfId="82" priority="2" operator="equal">
      <formula>0</formula>
    </cfRule>
  </conditionalFormatting>
  <conditionalFormatting sqref="J29">
    <cfRule type="cellIs" dxfId="81" priority="6" operator="greaterThan">
      <formula>$H$29</formula>
    </cfRule>
  </conditionalFormatting>
  <conditionalFormatting sqref="J29:J32">
    <cfRule type="cellIs" dxfId="80" priority="12" operator="equal">
      <formula>0</formula>
    </cfRule>
  </conditionalFormatting>
  <conditionalFormatting sqref="J30">
    <cfRule type="cellIs" dxfId="79" priority="5" operator="greaterThan">
      <formula>$H$30</formula>
    </cfRule>
  </conditionalFormatting>
  <conditionalFormatting sqref="J31">
    <cfRule type="cellIs" dxfId="78" priority="4" operator="greaterThan">
      <formula>$H$31</formula>
    </cfRule>
  </conditionalFormatting>
  <conditionalFormatting sqref="K29:K32">
    <cfRule type="cellIs" dxfId="77" priority="9" operator="equal">
      <formula>0</formula>
    </cfRule>
  </conditionalFormatting>
  <conditionalFormatting sqref="K33:L33">
    <cfRule type="cellIs" dxfId="76" priority="7" operator="greaterThan">
      <formula>$O$12</formula>
    </cfRule>
    <cfRule type="cellIs" dxfId="75" priority="8" operator="equal">
      <formula>0</formula>
    </cfRule>
  </conditionalFormatting>
  <conditionalFormatting sqref="N8:O8 N12:O12 N14:O14 N18:O18 N20:O20 N22:O22 I24:J24">
    <cfRule type="cellIs" dxfId="74" priority="15" operator="equal">
      <formula>0</formula>
    </cfRule>
  </conditionalFormatting>
  <conditionalFormatting sqref="N16:O16">
    <cfRule type="cellIs" dxfId="73" priority="14" operator="equal">
      <formula>0</formula>
    </cfRule>
  </conditionalFormatting>
  <pageMargins left="0.7" right="0.7" top="0.75" bottom="0.75" header="0.3" footer="0.3"/>
  <pageSetup scale="76" fitToHeight="0" orientation="landscape" r:id="rId1"/>
  <headerFoot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CABA-F632-4240-A0C6-BA144A2F0954}">
  <sheetPr>
    <pageSetUpPr fitToPage="1"/>
  </sheetPr>
  <dimension ref="A1:O40"/>
  <sheetViews>
    <sheetView rightToLeft="1" showWhiteSpace="0" view="pageLayout" zoomScale="94" zoomScaleNormal="100" zoomScaleSheetLayoutView="115" zoomScalePageLayoutView="94" workbookViewId="0">
      <selection activeCell="I18" sqref="I18:J18"/>
    </sheetView>
  </sheetViews>
  <sheetFormatPr defaultColWidth="9.140625" defaultRowHeight="15" x14ac:dyDescent="0.25"/>
  <cols>
    <col min="1" max="1" width="13.140625" style="1" customWidth="1"/>
    <col min="2" max="2" width="17.140625" style="1" customWidth="1"/>
    <col min="3" max="3" width="10.28515625" style="1" customWidth="1"/>
    <col min="4" max="4" width="8.42578125" style="1" customWidth="1"/>
    <col min="5" max="5" width="4.85546875" style="1" customWidth="1"/>
    <col min="6" max="6" width="2.5703125" style="1" customWidth="1"/>
    <col min="7" max="7" width="15.7109375" style="1" customWidth="1"/>
    <col min="8" max="8" width="11.85546875" style="1" customWidth="1"/>
    <col min="9" max="9" width="6.5703125" style="1" customWidth="1"/>
    <col min="10" max="10" width="13" style="1" customWidth="1"/>
    <col min="11" max="11" width="1.140625" style="1" customWidth="1"/>
    <col min="12" max="12" width="22.85546875" style="1" customWidth="1"/>
    <col min="13" max="13" width="6.7109375" style="1" customWidth="1"/>
    <col min="14" max="14" width="12.5703125" style="1" customWidth="1"/>
    <col min="15" max="15" width="12.85546875" style="1" customWidth="1"/>
    <col min="16" max="16384" width="9.140625" style="1"/>
  </cols>
  <sheetData>
    <row r="1" spans="1:15" ht="15" customHeight="1" x14ac:dyDescent="0.25">
      <c r="B1" s="267" t="s">
        <v>30</v>
      </c>
      <c r="C1" s="268"/>
      <c r="D1" s="268"/>
      <c r="E1" s="268"/>
      <c r="F1" s="268"/>
      <c r="G1" s="269" t="s">
        <v>103</v>
      </c>
      <c r="H1" s="269"/>
      <c r="I1" s="269"/>
      <c r="J1" s="269"/>
      <c r="K1" s="269"/>
    </row>
    <row r="2" spans="1:15" ht="15" customHeight="1" x14ac:dyDescent="0.25">
      <c r="B2" s="268"/>
      <c r="C2" s="268"/>
      <c r="D2" s="268"/>
      <c r="E2" s="268"/>
      <c r="F2" s="268"/>
      <c r="G2" s="269"/>
      <c r="H2" s="269"/>
      <c r="I2" s="269"/>
      <c r="J2" s="269"/>
      <c r="K2" s="269"/>
      <c r="M2" s="29" t="s">
        <v>11</v>
      </c>
      <c r="N2" s="21" t="s">
        <v>12</v>
      </c>
    </row>
    <row r="3" spans="1:15" ht="15" customHeight="1" x14ac:dyDescent="0.25">
      <c r="B3" s="268"/>
      <c r="C3" s="268"/>
      <c r="D3" s="268"/>
      <c r="E3" s="268"/>
      <c r="F3" s="268"/>
      <c r="G3" s="269"/>
      <c r="H3" s="269"/>
      <c r="I3" s="269"/>
      <c r="J3" s="269"/>
      <c r="K3" s="269"/>
      <c r="M3" s="29" t="s">
        <v>5</v>
      </c>
      <c r="N3" s="21" t="s">
        <v>13</v>
      </c>
    </row>
    <row r="4" spans="1:15" ht="18.95" customHeight="1" x14ac:dyDescent="0.25">
      <c r="B4" s="268"/>
      <c r="C4" s="268"/>
      <c r="D4" s="268"/>
      <c r="E4" s="268"/>
      <c r="F4" s="268"/>
      <c r="G4" s="269"/>
      <c r="H4" s="269"/>
      <c r="I4" s="269"/>
      <c r="J4" s="269"/>
      <c r="K4" s="269"/>
      <c r="M4" s="29" t="s">
        <v>4</v>
      </c>
      <c r="N4" s="21" t="s">
        <v>14</v>
      </c>
    </row>
    <row r="5" spans="1:15" ht="85.5" customHeight="1" thickBot="1" x14ac:dyDescent="0.3">
      <c r="B5" s="270" t="s">
        <v>104</v>
      </c>
      <c r="C5" s="270"/>
      <c r="D5" s="270"/>
      <c r="E5" s="270"/>
      <c r="F5" s="270"/>
      <c r="G5" s="270"/>
      <c r="H5" s="270"/>
      <c r="I5" s="270"/>
      <c r="J5" s="270"/>
      <c r="K5" s="270"/>
      <c r="L5" s="270"/>
      <c r="M5" s="270"/>
      <c r="N5" s="32"/>
    </row>
    <row r="6" spans="1:15" ht="19.5" customHeight="1" x14ac:dyDescent="0.25">
      <c r="A6" s="271" t="s">
        <v>33</v>
      </c>
      <c r="B6" s="272"/>
      <c r="C6" s="272"/>
      <c r="D6" s="272"/>
      <c r="E6" s="273"/>
      <c r="F6" s="31"/>
      <c r="G6" s="277" t="s">
        <v>98</v>
      </c>
      <c r="H6" s="278"/>
      <c r="I6" s="278"/>
      <c r="J6" s="279"/>
      <c r="K6" s="31"/>
      <c r="L6" s="277" t="s">
        <v>41</v>
      </c>
      <c r="M6" s="278"/>
      <c r="N6" s="278"/>
      <c r="O6" s="279"/>
    </row>
    <row r="7" spans="1:15" ht="18" customHeight="1" x14ac:dyDescent="0.25">
      <c r="A7" s="274"/>
      <c r="B7" s="275"/>
      <c r="C7" s="275"/>
      <c r="D7" s="275"/>
      <c r="E7" s="276"/>
      <c r="F7" s="31"/>
      <c r="G7" s="280"/>
      <c r="H7" s="281"/>
      <c r="I7" s="281"/>
      <c r="J7" s="282"/>
      <c r="K7" s="31"/>
      <c r="L7" s="33" t="s">
        <v>64</v>
      </c>
      <c r="M7" s="34" t="s">
        <v>63</v>
      </c>
      <c r="N7" s="34" t="s">
        <v>65</v>
      </c>
      <c r="O7" s="35" t="s">
        <v>66</v>
      </c>
    </row>
    <row r="8" spans="1:15" x14ac:dyDescent="0.25">
      <c r="A8" s="364" t="s">
        <v>6</v>
      </c>
      <c r="B8" s="365"/>
      <c r="C8" s="362"/>
      <c r="D8" s="362"/>
      <c r="E8" s="363"/>
      <c r="F8" s="36" t="s">
        <v>25</v>
      </c>
      <c r="G8" s="283" t="s">
        <v>105</v>
      </c>
      <c r="H8" s="284"/>
      <c r="I8" s="285"/>
      <c r="J8" s="286"/>
      <c r="K8" s="37"/>
      <c r="L8" s="103" t="s">
        <v>42</v>
      </c>
      <c r="M8" s="132">
        <v>0.35</v>
      </c>
      <c r="N8" s="104">
        <f>I20*M8</f>
        <v>0</v>
      </c>
      <c r="O8" s="105" t="str">
        <f>IFERROR(I22*M8,"")</f>
        <v/>
      </c>
    </row>
    <row r="9" spans="1:15" ht="3" customHeight="1" x14ac:dyDescent="0.25">
      <c r="A9" s="93"/>
      <c r="B9" s="54"/>
      <c r="C9" s="92"/>
      <c r="D9" s="92"/>
      <c r="E9" s="94"/>
      <c r="F9" s="36"/>
      <c r="G9" s="67"/>
      <c r="H9" s="30"/>
      <c r="I9" s="30"/>
      <c r="J9" s="38"/>
      <c r="L9" s="106"/>
      <c r="M9" s="107"/>
      <c r="N9" s="108"/>
      <c r="O9" s="109"/>
    </row>
    <row r="10" spans="1:15" ht="18.95" customHeight="1" x14ac:dyDescent="0.25">
      <c r="A10" s="291" t="s">
        <v>8</v>
      </c>
      <c r="B10" s="292"/>
      <c r="C10" s="362"/>
      <c r="D10" s="362"/>
      <c r="E10" s="363"/>
      <c r="F10" s="36"/>
      <c r="G10" s="283" t="s">
        <v>37</v>
      </c>
      <c r="H10" s="284"/>
      <c r="I10" s="285"/>
      <c r="J10" s="286"/>
      <c r="L10" s="287" t="s">
        <v>82</v>
      </c>
      <c r="M10" s="288"/>
      <c r="N10" s="289">
        <v>25000</v>
      </c>
      <c r="O10" s="290"/>
    </row>
    <row r="11" spans="1:15" ht="2.4500000000000002" customHeight="1" x14ac:dyDescent="0.25">
      <c r="A11" s="73"/>
      <c r="B11" s="95"/>
      <c r="C11" s="96"/>
      <c r="D11" s="96"/>
      <c r="E11" s="74"/>
      <c r="F11" s="36"/>
      <c r="G11" s="99"/>
      <c r="H11" s="44"/>
      <c r="I11" s="42"/>
      <c r="J11" s="38"/>
      <c r="L11" s="106"/>
      <c r="M11" s="107"/>
      <c r="N11" s="108"/>
      <c r="O11" s="109"/>
    </row>
    <row r="12" spans="1:15" x14ac:dyDescent="0.25">
      <c r="A12" s="291" t="s">
        <v>7</v>
      </c>
      <c r="B12" s="292"/>
      <c r="C12" s="293"/>
      <c r="D12" s="294"/>
      <c r="E12" s="295"/>
      <c r="F12" s="43"/>
      <c r="G12" s="283" t="s">
        <v>99</v>
      </c>
      <c r="H12" s="284"/>
      <c r="I12" s="320" t="str">
        <f>IFERROR(ROUNDUP(I8/I10,0),"")</f>
        <v/>
      </c>
      <c r="J12" s="321"/>
      <c r="K12" s="44"/>
      <c r="L12" s="103" t="s">
        <v>89</v>
      </c>
      <c r="M12" s="132">
        <v>0.1</v>
      </c>
      <c r="N12" s="104">
        <f>I20*M12</f>
        <v>0</v>
      </c>
      <c r="O12" s="105" t="str">
        <f>IFERROR(I22*M12,"")</f>
        <v/>
      </c>
    </row>
    <row r="13" spans="1:15" ht="3" customHeight="1" x14ac:dyDescent="0.25">
      <c r="A13" s="73"/>
      <c r="B13" s="95"/>
      <c r="C13" s="96"/>
      <c r="D13" s="96"/>
      <c r="E13" s="74"/>
      <c r="F13" s="36"/>
      <c r="G13" s="39"/>
      <c r="H13" s="32"/>
      <c r="I13" s="6"/>
      <c r="J13" s="20"/>
      <c r="L13" s="23"/>
      <c r="M13" s="16"/>
      <c r="N13" s="110"/>
      <c r="O13" s="109"/>
    </row>
    <row r="14" spans="1:15" ht="15" customHeight="1" x14ac:dyDescent="0.25">
      <c r="A14" s="283" t="s">
        <v>97</v>
      </c>
      <c r="B14" s="284"/>
      <c r="C14" s="366"/>
      <c r="D14" s="366"/>
      <c r="E14" s="367"/>
      <c r="F14" s="36"/>
      <c r="G14" s="283" t="s">
        <v>100</v>
      </c>
      <c r="H14" s="369"/>
      <c r="I14" s="300" t="str">
        <f>IFERROR(I12*C22,"")</f>
        <v/>
      </c>
      <c r="J14" s="301"/>
      <c r="K14" s="37"/>
      <c r="L14" s="103" t="s">
        <v>90</v>
      </c>
      <c r="M14" s="132">
        <v>0.05</v>
      </c>
      <c r="N14" s="104">
        <f>I20*M14</f>
        <v>0</v>
      </c>
      <c r="O14" s="105" t="str">
        <f>IFERROR(I22*M14,"")</f>
        <v/>
      </c>
    </row>
    <row r="15" spans="1:15" ht="3" customHeight="1" thickBot="1" x14ac:dyDescent="0.3">
      <c r="A15" s="73"/>
      <c r="B15" s="95"/>
      <c r="C15" s="97"/>
      <c r="D15" s="97"/>
      <c r="E15" s="75"/>
      <c r="F15" s="36"/>
      <c r="G15" s="39"/>
      <c r="H15" s="40"/>
      <c r="I15" s="15"/>
      <c r="J15" s="100"/>
      <c r="K15" s="44"/>
      <c r="L15" s="23"/>
      <c r="M15" s="16"/>
      <c r="N15" s="110"/>
      <c r="O15" s="109"/>
    </row>
    <row r="16" spans="1:15" ht="15" customHeight="1" thickBot="1" x14ac:dyDescent="0.3">
      <c r="A16" s="306" t="s">
        <v>35</v>
      </c>
      <c r="B16" s="307"/>
      <c r="C16" s="304"/>
      <c r="D16" s="304"/>
      <c r="E16" s="305"/>
      <c r="F16" s="36"/>
      <c r="G16" s="302" t="s">
        <v>101</v>
      </c>
      <c r="H16" s="303"/>
      <c r="I16" s="300">
        <f>IFERROR(ROUNDUP(I8/15,0),"")</f>
        <v>0</v>
      </c>
      <c r="J16" s="301"/>
      <c r="K16" s="48"/>
      <c r="L16" s="111" t="s">
        <v>52</v>
      </c>
      <c r="M16" s="112">
        <f>SUM(M8:M14)</f>
        <v>0.49999999999999994</v>
      </c>
      <c r="N16" s="113">
        <f>I20*M16</f>
        <v>0</v>
      </c>
      <c r="O16" s="114" t="str">
        <f>IFERROR(I22*M16,"")</f>
        <v/>
      </c>
    </row>
    <row r="17" spans="1:15" ht="3" customHeight="1" thickBot="1" x14ac:dyDescent="0.3">
      <c r="A17" s="73"/>
      <c r="B17" s="95"/>
      <c r="C17" s="97"/>
      <c r="D17" s="97"/>
      <c r="E17" s="75"/>
      <c r="F17" s="36"/>
      <c r="G17" s="39"/>
      <c r="H17" s="36"/>
      <c r="I17" s="3"/>
      <c r="J17" s="101"/>
      <c r="K17" s="44"/>
      <c r="L17" s="8"/>
      <c r="M17" s="8">
        <v>4</v>
      </c>
      <c r="N17" s="115"/>
      <c r="O17" s="115"/>
    </row>
    <row r="18" spans="1:15" ht="15" customHeight="1" x14ac:dyDescent="0.25">
      <c r="A18" s="283" t="s">
        <v>81</v>
      </c>
      <c r="B18" s="284"/>
      <c r="C18" s="308" t="str">
        <f>IFERROR(C14/C16,"")</f>
        <v/>
      </c>
      <c r="D18" s="308"/>
      <c r="E18" s="309"/>
      <c r="F18" s="36"/>
      <c r="G18" s="302" t="s">
        <v>102</v>
      </c>
      <c r="H18" s="303"/>
      <c r="I18" s="322" t="str">
        <f>IFERROR((C20-C22)+I14+I16,"")</f>
        <v/>
      </c>
      <c r="J18" s="323"/>
      <c r="K18" s="44"/>
      <c r="L18" s="116" t="s">
        <v>43</v>
      </c>
      <c r="M18" s="133">
        <v>0.05</v>
      </c>
      <c r="N18" s="117">
        <f>I20*M18</f>
        <v>0</v>
      </c>
      <c r="O18" s="118" t="str">
        <f>IFERROR(I22*M18,"")</f>
        <v/>
      </c>
    </row>
    <row r="19" spans="1:15" ht="3" customHeight="1" x14ac:dyDescent="0.25">
      <c r="A19" s="73"/>
      <c r="B19" s="95"/>
      <c r="C19" s="97"/>
      <c r="D19" s="97">
        <v>84000</v>
      </c>
      <c r="E19" s="75"/>
      <c r="F19" s="36"/>
      <c r="G19" s="39"/>
      <c r="H19" s="32"/>
      <c r="I19" s="6"/>
      <c r="J19" s="102"/>
      <c r="L19" s="4"/>
      <c r="M19" s="5"/>
      <c r="N19" s="119"/>
      <c r="O19" s="120"/>
    </row>
    <row r="20" spans="1:15" ht="15" customHeight="1" x14ac:dyDescent="0.25">
      <c r="A20" s="306" t="s">
        <v>36</v>
      </c>
      <c r="B20" s="307"/>
      <c r="C20" s="304"/>
      <c r="D20" s="304"/>
      <c r="E20" s="305"/>
      <c r="F20" s="44"/>
      <c r="G20" s="283" t="s">
        <v>40</v>
      </c>
      <c r="H20" s="284"/>
      <c r="I20" s="310">
        <f>IFERROR(I8*C14,"")</f>
        <v>0</v>
      </c>
      <c r="J20" s="311"/>
      <c r="K20" s="51"/>
      <c r="L20" s="103" t="s">
        <v>44</v>
      </c>
      <c r="M20" s="132">
        <v>0.05</v>
      </c>
      <c r="N20" s="104">
        <f>I20*M20</f>
        <v>0</v>
      </c>
      <c r="O20" s="105" t="str">
        <f>IFERROR(I22*M20,"")</f>
        <v/>
      </c>
    </row>
    <row r="21" spans="1:15" ht="3" customHeight="1" x14ac:dyDescent="0.25">
      <c r="A21" s="73"/>
      <c r="B21" s="95"/>
      <c r="C21" s="97"/>
      <c r="D21" s="97"/>
      <c r="E21" s="75"/>
      <c r="F21" s="44"/>
      <c r="G21" s="39"/>
      <c r="H21" s="36"/>
      <c r="I21" s="3"/>
      <c r="J21" s="20"/>
      <c r="K21" s="52"/>
      <c r="L21" s="121"/>
      <c r="M21" s="121"/>
      <c r="N21" s="122"/>
      <c r="O21" s="120"/>
    </row>
    <row r="22" spans="1:15" ht="15" customHeight="1" thickBot="1" x14ac:dyDescent="0.3">
      <c r="A22" s="296" t="s">
        <v>32</v>
      </c>
      <c r="B22" s="297"/>
      <c r="C22" s="346"/>
      <c r="D22" s="346"/>
      <c r="E22" s="347"/>
      <c r="F22" s="44"/>
      <c r="G22" s="283" t="s">
        <v>113</v>
      </c>
      <c r="H22" s="284"/>
      <c r="I22" s="380" t="str">
        <f>IFERROR(I20/C16,"")</f>
        <v/>
      </c>
      <c r="J22" s="381"/>
      <c r="K22" s="53"/>
      <c r="L22" s="123" t="s">
        <v>45</v>
      </c>
      <c r="M22" s="136">
        <v>0.4</v>
      </c>
      <c r="N22" s="124">
        <f>I20*M22</f>
        <v>0</v>
      </c>
      <c r="O22" s="125" t="str">
        <f>IFERROR(I22*M22,"")</f>
        <v/>
      </c>
    </row>
    <row r="23" spans="1:15" ht="3" customHeight="1" x14ac:dyDescent="0.25">
      <c r="A23" s="98"/>
      <c r="B23" s="98"/>
      <c r="C23" s="97"/>
      <c r="D23" s="97"/>
      <c r="E23" s="97"/>
      <c r="F23" s="44"/>
      <c r="G23" s="39"/>
      <c r="H23" s="36"/>
      <c r="I23" s="3"/>
      <c r="J23" s="101"/>
      <c r="K23" s="52"/>
    </row>
    <row r="24" spans="1:15" ht="16.5" customHeight="1" thickBot="1" x14ac:dyDescent="0.3">
      <c r="A24" s="368"/>
      <c r="B24" s="368"/>
      <c r="F24" s="44"/>
      <c r="G24" s="318" t="s">
        <v>38</v>
      </c>
      <c r="H24" s="319"/>
      <c r="I24" s="298" t="str">
        <f>IFERROR((I20*M8)/I18,"")</f>
        <v/>
      </c>
      <c r="J24" s="299"/>
      <c r="K24" s="53"/>
    </row>
    <row r="25" spans="1:15" ht="3" hidden="1" customHeight="1" x14ac:dyDescent="0.25">
      <c r="A25" s="95"/>
      <c r="B25" s="95"/>
      <c r="C25" s="97"/>
      <c r="D25" s="97"/>
      <c r="E25" s="97"/>
      <c r="F25" s="44"/>
      <c r="G25" s="49"/>
      <c r="H25" s="36"/>
      <c r="I25" s="36"/>
      <c r="J25" s="46"/>
      <c r="K25" s="52"/>
    </row>
    <row r="26" spans="1:15" ht="18" customHeight="1" thickBot="1" x14ac:dyDescent="0.3"/>
    <row r="27" spans="1:15" ht="15.75" customHeight="1" thickBot="1" x14ac:dyDescent="0.3">
      <c r="A27" s="374" t="s">
        <v>69</v>
      </c>
      <c r="B27" s="375"/>
      <c r="C27" s="375"/>
      <c r="D27" s="376"/>
      <c r="G27" s="377" t="s">
        <v>94</v>
      </c>
      <c r="H27" s="378"/>
      <c r="I27" s="378"/>
      <c r="J27" s="379"/>
      <c r="K27" s="358" t="str">
        <f>O12</f>
        <v/>
      </c>
      <c r="L27" s="359"/>
    </row>
    <row r="28" spans="1:15" ht="15.75" customHeight="1" thickBot="1" x14ac:dyDescent="0.3">
      <c r="A28" s="87" t="s">
        <v>92</v>
      </c>
      <c r="B28" s="88" t="s">
        <v>78</v>
      </c>
      <c r="C28" s="77" t="s">
        <v>91</v>
      </c>
      <c r="D28" s="91"/>
      <c r="G28" s="76" t="s">
        <v>74</v>
      </c>
      <c r="H28" s="77" t="s">
        <v>78</v>
      </c>
      <c r="I28" s="78" t="s">
        <v>70</v>
      </c>
      <c r="J28" s="79" t="s">
        <v>95</v>
      </c>
      <c r="K28" s="370" t="s">
        <v>96</v>
      </c>
      <c r="L28" s="371"/>
    </row>
    <row r="29" spans="1:15" ht="15.75" customHeight="1" x14ac:dyDescent="0.25">
      <c r="A29" s="57">
        <v>1</v>
      </c>
      <c r="B29" s="137">
        <v>8333</v>
      </c>
      <c r="C29" s="329" t="str">
        <f>IFERROR(IF(I24*A29&gt;B29,B29,I24*A29),"")</f>
        <v/>
      </c>
      <c r="D29" s="330"/>
      <c r="G29" s="80" t="s">
        <v>46</v>
      </c>
      <c r="H29" s="138">
        <v>7000</v>
      </c>
      <c r="I29" s="85">
        <f>IFERROR(ROUNDUP(I8/25,0)*2,"")</f>
        <v>0</v>
      </c>
      <c r="J29" s="89"/>
      <c r="K29" s="372">
        <f>J29*I29</f>
        <v>0</v>
      </c>
      <c r="L29" s="373"/>
    </row>
    <row r="30" spans="1:15" ht="15.75" customHeight="1" x14ac:dyDescent="0.25">
      <c r="A30" s="57">
        <v>2</v>
      </c>
      <c r="B30" s="130">
        <v>16666</v>
      </c>
      <c r="C30" s="331" t="str">
        <f>IFERROR(IF(I24*A30&gt;B30,B30,I24*A30),"")</f>
        <v/>
      </c>
      <c r="D30" s="332"/>
      <c r="G30" s="58" t="s">
        <v>15</v>
      </c>
      <c r="H30" s="139">
        <v>20000</v>
      </c>
      <c r="I30" s="86"/>
      <c r="J30" s="90"/>
      <c r="K30" s="324">
        <f>J30*I30</f>
        <v>0</v>
      </c>
      <c r="L30" s="325"/>
    </row>
    <row r="31" spans="1:15" ht="15.75" thickBot="1" x14ac:dyDescent="0.3">
      <c r="A31" s="81">
        <v>3</v>
      </c>
      <c r="B31" s="131">
        <v>25000</v>
      </c>
      <c r="C31" s="360" t="str">
        <f>IFERROR(IF(I24*A31&gt;B31,B31,I24*A31),"")</f>
        <v/>
      </c>
      <c r="D31" s="361"/>
      <c r="G31" s="58" t="s">
        <v>77</v>
      </c>
      <c r="H31" s="140">
        <v>20000</v>
      </c>
      <c r="I31" s="86"/>
      <c r="J31" s="90"/>
      <c r="K31" s="324">
        <f>J31*I31</f>
        <v>0</v>
      </c>
      <c r="L31" s="325"/>
    </row>
    <row r="32" spans="1:15" x14ac:dyDescent="0.25">
      <c r="A32" s="41"/>
      <c r="B32" s="82"/>
      <c r="G32" s="83" t="s">
        <v>93</v>
      </c>
      <c r="H32" s="141">
        <v>5000</v>
      </c>
      <c r="I32" s="86"/>
      <c r="J32" s="142">
        <v>100</v>
      </c>
      <c r="K32" s="324">
        <f>J32*I32</f>
        <v>0</v>
      </c>
      <c r="L32" s="325"/>
    </row>
    <row r="33" spans="1:15" ht="15.75" thickBot="1" x14ac:dyDescent="0.3">
      <c r="G33" s="315" t="s">
        <v>51</v>
      </c>
      <c r="H33" s="316"/>
      <c r="I33" s="316"/>
      <c r="J33" s="317"/>
      <c r="K33" s="326">
        <f>SUM(K29:L32)</f>
        <v>0</v>
      </c>
      <c r="L33" s="327"/>
    </row>
    <row r="34" spans="1:15" ht="15" customHeight="1" thickBot="1" x14ac:dyDescent="0.3"/>
    <row r="35" spans="1:15" x14ac:dyDescent="0.25">
      <c r="A35" s="354" t="s">
        <v>55</v>
      </c>
      <c r="B35" s="355"/>
      <c r="C35" s="356"/>
      <c r="D35" s="356"/>
      <c r="E35" s="357"/>
      <c r="G35" s="59" t="s">
        <v>56</v>
      </c>
      <c r="H35" s="312"/>
      <c r="I35" s="313"/>
      <c r="J35" s="314"/>
      <c r="K35" s="60"/>
      <c r="L35" s="333" t="s">
        <v>57</v>
      </c>
      <c r="M35" s="334"/>
      <c r="N35" s="334"/>
      <c r="O35" s="335"/>
    </row>
    <row r="36" spans="1:15" x14ac:dyDescent="0.25">
      <c r="A36" s="302" t="s">
        <v>16</v>
      </c>
      <c r="B36" s="303"/>
      <c r="C36" s="336"/>
      <c r="D36" s="337"/>
      <c r="E36" s="338"/>
      <c r="G36" s="47" t="s">
        <v>16</v>
      </c>
      <c r="H36" s="339"/>
      <c r="I36" s="340"/>
      <c r="J36" s="341"/>
      <c r="K36" s="60"/>
      <c r="L36" s="47" t="s">
        <v>2</v>
      </c>
      <c r="M36" s="342"/>
      <c r="N36" s="342"/>
      <c r="O36" s="343"/>
    </row>
    <row r="37" spans="1:15" ht="15.75" thickBot="1" x14ac:dyDescent="0.3">
      <c r="A37" s="344" t="s">
        <v>10</v>
      </c>
      <c r="B37" s="345"/>
      <c r="C37" s="346"/>
      <c r="D37" s="346"/>
      <c r="E37" s="347"/>
      <c r="G37" s="61" t="s">
        <v>10</v>
      </c>
      <c r="H37" s="348"/>
      <c r="I37" s="349"/>
      <c r="J37" s="350"/>
      <c r="K37" s="60"/>
      <c r="L37" s="47" t="s">
        <v>16</v>
      </c>
      <c r="M37" s="351"/>
      <c r="N37" s="352"/>
      <c r="O37" s="353"/>
    </row>
    <row r="38" spans="1:15" ht="15.75" customHeight="1" x14ac:dyDescent="0.25">
      <c r="A38" s="41"/>
      <c r="B38" s="41"/>
      <c r="C38" s="62"/>
      <c r="D38" s="62"/>
      <c r="E38" s="62"/>
      <c r="F38" s="63"/>
      <c r="G38" s="64"/>
      <c r="H38" s="64"/>
      <c r="I38" s="62"/>
      <c r="J38" s="65"/>
      <c r="K38" s="60"/>
      <c r="L38" s="40"/>
      <c r="M38" s="84"/>
      <c r="N38" s="84"/>
      <c r="O38" s="84"/>
    </row>
    <row r="39" spans="1:15" x14ac:dyDescent="0.25">
      <c r="A39" s="328" t="s">
        <v>84</v>
      </c>
      <c r="B39" s="328"/>
      <c r="C39" s="328"/>
      <c r="D39" s="62"/>
      <c r="E39" s="62"/>
      <c r="F39" s="63"/>
      <c r="G39" s="64"/>
      <c r="H39" s="64"/>
      <c r="I39" s="62"/>
      <c r="J39" s="65"/>
      <c r="K39" s="60"/>
      <c r="L39" s="40"/>
      <c r="M39" s="84"/>
      <c r="N39" s="84"/>
      <c r="O39" s="84"/>
    </row>
    <row r="40" spans="1:15" x14ac:dyDescent="0.25">
      <c r="A40" s="66" t="b">
        <v>0</v>
      </c>
      <c r="B40" s="1" t="s">
        <v>85</v>
      </c>
      <c r="C40" s="66" t="b">
        <v>0</v>
      </c>
      <c r="D40" s="1" t="s">
        <v>106</v>
      </c>
    </row>
  </sheetData>
  <sheetProtection algorithmName="SHA-512" hashValue="lV8BF+kMbusfkqOmNBc8Hj5+PEDuLF9S3GpeFnVvPIKquK5sWzNfjmGL6sHotoomzwbSsg+wxpa18OpntNepbA==" saltValue="9L6xZHqFzM4VUT+owreUug==" spinCount="100000" sheet="1" formatCells="0" formatColumns="0" formatRows="0" insertColumns="0" insertRows="0" insertHyperlinks="0" deleteColumns="0" deleteRows="0" sort="0" autoFilter="0" pivotTables="0"/>
  <mergeCells count="69">
    <mergeCell ref="A37:B37"/>
    <mergeCell ref="C37:E37"/>
    <mergeCell ref="H37:J37"/>
    <mergeCell ref="M37:O37"/>
    <mergeCell ref="A39:C39"/>
    <mergeCell ref="A35:B35"/>
    <mergeCell ref="C35:E35"/>
    <mergeCell ref="H35:J35"/>
    <mergeCell ref="L35:O35"/>
    <mergeCell ref="A36:B36"/>
    <mergeCell ref="C36:E36"/>
    <mergeCell ref="H36:J36"/>
    <mergeCell ref="M36:O36"/>
    <mergeCell ref="G33:J33"/>
    <mergeCell ref="K33:L33"/>
    <mergeCell ref="A27:D27"/>
    <mergeCell ref="G27:J27"/>
    <mergeCell ref="K27:L27"/>
    <mergeCell ref="K28:L28"/>
    <mergeCell ref="C29:D29"/>
    <mergeCell ref="K29:L29"/>
    <mergeCell ref="C30:D30"/>
    <mergeCell ref="K30:L30"/>
    <mergeCell ref="C31:D31"/>
    <mergeCell ref="K31:L31"/>
    <mergeCell ref="K32:L32"/>
    <mergeCell ref="A22:B22"/>
    <mergeCell ref="C22:E22"/>
    <mergeCell ref="G22:H22"/>
    <mergeCell ref="I22:J22"/>
    <mergeCell ref="A24:B24"/>
    <mergeCell ref="G24:H24"/>
    <mergeCell ref="I24:J24"/>
    <mergeCell ref="A18:B18"/>
    <mergeCell ref="C18:E18"/>
    <mergeCell ref="G18:H18"/>
    <mergeCell ref="I18:J18"/>
    <mergeCell ref="A20:B20"/>
    <mergeCell ref="C20:E20"/>
    <mergeCell ref="G20:H20"/>
    <mergeCell ref="I20:J20"/>
    <mergeCell ref="A14:B14"/>
    <mergeCell ref="C14:E14"/>
    <mergeCell ref="G14:H14"/>
    <mergeCell ref="I14:J14"/>
    <mergeCell ref="A16:B16"/>
    <mergeCell ref="C16:E16"/>
    <mergeCell ref="G16:H16"/>
    <mergeCell ref="I16:J16"/>
    <mergeCell ref="L10:M10"/>
    <mergeCell ref="N10:O10"/>
    <mergeCell ref="A12:B12"/>
    <mergeCell ref="C12:E12"/>
    <mergeCell ref="G12:H12"/>
    <mergeCell ref="I12:J12"/>
    <mergeCell ref="A8:B8"/>
    <mergeCell ref="C8:E8"/>
    <mergeCell ref="G8:H8"/>
    <mergeCell ref="I8:J8"/>
    <mergeCell ref="A10:B10"/>
    <mergeCell ref="C10:E10"/>
    <mergeCell ref="G10:H10"/>
    <mergeCell ref="I10:J10"/>
    <mergeCell ref="B1:F4"/>
    <mergeCell ref="G1:K4"/>
    <mergeCell ref="B5:M5"/>
    <mergeCell ref="A6:E7"/>
    <mergeCell ref="G6:J7"/>
    <mergeCell ref="L6:O6"/>
  </mergeCells>
  <conditionalFormatting sqref="I29">
    <cfRule type="cellIs" dxfId="72" priority="12" operator="greaterThan">
      <formula>ROUNDUP($I$8/25,0)*2</formula>
    </cfRule>
    <cfRule type="cellIs" dxfId="71" priority="13" operator="equal">
      <formula>0</formula>
    </cfRule>
  </conditionalFormatting>
  <conditionalFormatting sqref="I16:J16">
    <cfRule type="cellIs" dxfId="70" priority="1" operator="equal">
      <formula>0</formula>
    </cfRule>
  </conditionalFormatting>
  <conditionalFormatting sqref="I20:J20">
    <cfRule type="cellIs" dxfId="69" priority="2" operator="equal">
      <formula>0</formula>
    </cfRule>
  </conditionalFormatting>
  <conditionalFormatting sqref="J29">
    <cfRule type="cellIs" dxfId="68" priority="5" operator="greaterThan">
      <formula>$H$29</formula>
    </cfRule>
  </conditionalFormatting>
  <conditionalFormatting sqref="J29:J32">
    <cfRule type="cellIs" dxfId="67" priority="9" operator="equal">
      <formula>0</formula>
    </cfRule>
  </conditionalFormatting>
  <conditionalFormatting sqref="J30">
    <cfRule type="cellIs" dxfId="66" priority="4" operator="greaterThan">
      <formula>$H$30</formula>
    </cfRule>
  </conditionalFormatting>
  <conditionalFormatting sqref="J31">
    <cfRule type="cellIs" dxfId="65" priority="3" operator="greaterThan">
      <formula>$H$31</formula>
    </cfRule>
  </conditionalFormatting>
  <conditionalFormatting sqref="K29:K32">
    <cfRule type="cellIs" dxfId="64" priority="8" operator="equal">
      <formula>0</formula>
    </cfRule>
  </conditionalFormatting>
  <conditionalFormatting sqref="K33:L33">
    <cfRule type="cellIs" dxfId="63" priority="6" operator="greaterThan">
      <formula>$O$12</formula>
    </cfRule>
    <cfRule type="cellIs" dxfId="62" priority="7" operator="equal">
      <formula>0</formula>
    </cfRule>
  </conditionalFormatting>
  <conditionalFormatting sqref="N8:O8 N12:O12 N14:O14 N18:O18 N20:O20 N22:O22 I24:J24">
    <cfRule type="cellIs" dxfId="61" priority="11" operator="equal">
      <formula>0</formula>
    </cfRule>
  </conditionalFormatting>
  <conditionalFormatting sqref="N16:O16">
    <cfRule type="cellIs" dxfId="60" priority="10" operator="equal">
      <formula>0</formula>
    </cfRule>
  </conditionalFormatting>
  <pageMargins left="0.7" right="0.7" top="0.75" bottom="0.75" header="0.3" footer="0.3"/>
  <pageSetup scale="76" fitToHeight="0" orientation="landscape" r:id="rId1"/>
  <headerFooter>
    <oddFooter>&amp;CPage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E5BF-B0A4-40F1-9715-2291AF4EAE6F}">
  <sheetPr>
    <pageSetUpPr fitToPage="1"/>
  </sheetPr>
  <dimension ref="A1:O56"/>
  <sheetViews>
    <sheetView rightToLeft="1" tabSelected="1" showWhiteSpace="0" view="pageLayout" zoomScale="94" zoomScaleNormal="100" zoomScaleSheetLayoutView="115" zoomScalePageLayoutView="94" workbookViewId="0">
      <selection activeCell="M34" sqref="M34"/>
    </sheetView>
  </sheetViews>
  <sheetFormatPr defaultColWidth="9.140625" defaultRowHeight="15" x14ac:dyDescent="0.25"/>
  <cols>
    <col min="1" max="1" width="8.7109375" style="1" customWidth="1"/>
    <col min="2" max="2" width="14.85546875" style="1" customWidth="1"/>
    <col min="3" max="3" width="6.5703125" style="1" customWidth="1"/>
    <col min="4" max="4" width="12.140625" style="1" customWidth="1"/>
    <col min="5" max="5" width="11.7109375" style="1" customWidth="1"/>
    <col min="6" max="6" width="2.5703125" style="1" customWidth="1"/>
    <col min="7" max="7" width="15.7109375" style="1" customWidth="1"/>
    <col min="8" max="8" width="9.42578125" style="1" customWidth="1"/>
    <col min="9" max="10" width="14.42578125" style="1" customWidth="1"/>
    <col min="11" max="11" width="1.140625" style="1" customWidth="1"/>
    <col min="12" max="12" width="22.140625" style="1" customWidth="1"/>
    <col min="13" max="13" width="10" style="1" customWidth="1"/>
    <col min="14" max="14" width="12.5703125" style="1" customWidth="1"/>
    <col min="15" max="15" width="14.5703125" style="1" customWidth="1"/>
    <col min="16" max="16384" width="9.140625" style="1"/>
  </cols>
  <sheetData>
    <row r="1" spans="1:15" ht="15" customHeight="1" x14ac:dyDescent="0.25">
      <c r="B1" s="267" t="s">
        <v>30</v>
      </c>
      <c r="C1" s="268"/>
      <c r="D1" s="268"/>
      <c r="E1" s="268"/>
      <c r="F1" s="268"/>
      <c r="G1" s="269" t="s">
        <v>110</v>
      </c>
      <c r="H1" s="269"/>
      <c r="I1" s="269"/>
      <c r="J1" s="269"/>
      <c r="K1" s="269"/>
    </row>
    <row r="2" spans="1:15" ht="15" customHeight="1" x14ac:dyDescent="0.25">
      <c r="B2" s="268"/>
      <c r="C2" s="268"/>
      <c r="D2" s="268"/>
      <c r="E2" s="268"/>
      <c r="F2" s="268"/>
      <c r="G2" s="269"/>
      <c r="H2" s="269"/>
      <c r="I2" s="269"/>
      <c r="J2" s="269"/>
      <c r="K2" s="269"/>
      <c r="M2" s="29" t="s">
        <v>11</v>
      </c>
      <c r="N2" s="21" t="s">
        <v>12</v>
      </c>
    </row>
    <row r="3" spans="1:15" ht="15" customHeight="1" x14ac:dyDescent="0.25">
      <c r="B3" s="268"/>
      <c r="C3" s="268"/>
      <c r="D3" s="268"/>
      <c r="E3" s="268"/>
      <c r="F3" s="268"/>
      <c r="G3" s="269"/>
      <c r="H3" s="269"/>
      <c r="I3" s="269"/>
      <c r="J3" s="269"/>
      <c r="K3" s="269"/>
      <c r="M3" s="29" t="s">
        <v>5</v>
      </c>
      <c r="N3" s="21" t="s">
        <v>13</v>
      </c>
    </row>
    <row r="4" spans="1:15" ht="18.95" customHeight="1" x14ac:dyDescent="0.25">
      <c r="B4" s="268"/>
      <c r="C4" s="268"/>
      <c r="D4" s="268"/>
      <c r="E4" s="268"/>
      <c r="F4" s="268"/>
      <c r="G4" s="269"/>
      <c r="H4" s="269"/>
      <c r="I4" s="269"/>
      <c r="J4" s="269"/>
      <c r="K4" s="269"/>
      <c r="M4" s="29" t="s">
        <v>4</v>
      </c>
      <c r="N4" s="21" t="s">
        <v>14</v>
      </c>
    </row>
    <row r="5" spans="1:15" ht="65.25" customHeight="1" thickBot="1" x14ac:dyDescent="0.3">
      <c r="B5" s="270" t="s">
        <v>104</v>
      </c>
      <c r="C5" s="270"/>
      <c r="D5" s="270"/>
      <c r="E5" s="270"/>
      <c r="F5" s="270"/>
      <c r="G5" s="270"/>
      <c r="H5" s="270"/>
      <c r="I5" s="270"/>
      <c r="J5" s="270"/>
      <c r="K5" s="270"/>
      <c r="L5" s="270"/>
      <c r="M5" s="270"/>
      <c r="N5" s="32"/>
    </row>
    <row r="6" spans="1:15" ht="19.5" customHeight="1" x14ac:dyDescent="0.25">
      <c r="A6" s="271" t="s">
        <v>33</v>
      </c>
      <c r="B6" s="272"/>
      <c r="C6" s="272"/>
      <c r="D6" s="272"/>
      <c r="E6" s="273"/>
      <c r="F6" s="31"/>
      <c r="G6" s="277" t="s">
        <v>98</v>
      </c>
      <c r="H6" s="278"/>
      <c r="I6" s="278"/>
      <c r="J6" s="279"/>
      <c r="K6" s="31"/>
      <c r="L6" s="277" t="s">
        <v>41</v>
      </c>
      <c r="M6" s="278"/>
      <c r="N6" s="278"/>
      <c r="O6" s="279"/>
    </row>
    <row r="7" spans="1:15" ht="18" customHeight="1" x14ac:dyDescent="0.25">
      <c r="A7" s="274"/>
      <c r="B7" s="275"/>
      <c r="C7" s="275"/>
      <c r="D7" s="275"/>
      <c r="E7" s="276"/>
      <c r="F7" s="31"/>
      <c r="G7" s="280"/>
      <c r="H7" s="281"/>
      <c r="I7" s="281"/>
      <c r="J7" s="282"/>
      <c r="K7" s="31"/>
      <c r="L7" s="33" t="s">
        <v>64</v>
      </c>
      <c r="M7" s="34" t="s">
        <v>63</v>
      </c>
      <c r="N7" s="34" t="s">
        <v>65</v>
      </c>
      <c r="O7" s="35" t="s">
        <v>66</v>
      </c>
    </row>
    <row r="8" spans="1:15" x14ac:dyDescent="0.25">
      <c r="A8" s="364" t="s">
        <v>6</v>
      </c>
      <c r="B8" s="365"/>
      <c r="C8" s="362"/>
      <c r="D8" s="362"/>
      <c r="E8" s="363"/>
      <c r="F8" s="36" t="s">
        <v>25</v>
      </c>
      <c r="G8" s="283" t="s">
        <v>105</v>
      </c>
      <c r="H8" s="284"/>
      <c r="I8" s="285"/>
      <c r="J8" s="286"/>
      <c r="K8" s="37"/>
      <c r="L8" s="103" t="s">
        <v>42</v>
      </c>
      <c r="M8" s="132">
        <v>0.35</v>
      </c>
      <c r="N8" s="104">
        <f>I20*M8</f>
        <v>0</v>
      </c>
      <c r="O8" s="105" t="str">
        <f>IFERROR(I22*M8,"")</f>
        <v/>
      </c>
    </row>
    <row r="9" spans="1:15" ht="3" customHeight="1" x14ac:dyDescent="0.25">
      <c r="A9" s="93"/>
      <c r="B9" s="54"/>
      <c r="C9" s="92"/>
      <c r="D9" s="92"/>
      <c r="E9" s="94"/>
      <c r="F9" s="36"/>
      <c r="G9" s="67"/>
      <c r="H9" s="30"/>
      <c r="I9" s="30"/>
      <c r="J9" s="38"/>
      <c r="L9" s="106"/>
      <c r="M9" s="107"/>
      <c r="N9" s="108"/>
      <c r="O9" s="109"/>
    </row>
    <row r="10" spans="1:15" ht="18.95" customHeight="1" x14ac:dyDescent="0.25">
      <c r="A10" s="291" t="s">
        <v>8</v>
      </c>
      <c r="B10" s="292"/>
      <c r="C10" s="362"/>
      <c r="D10" s="362"/>
      <c r="E10" s="363"/>
      <c r="F10" s="36"/>
      <c r="G10" s="283" t="s">
        <v>37</v>
      </c>
      <c r="H10" s="284"/>
      <c r="I10" s="285"/>
      <c r="J10" s="286"/>
      <c r="L10" s="287" t="s">
        <v>82</v>
      </c>
      <c r="M10" s="288"/>
      <c r="N10" s="289">
        <v>25000</v>
      </c>
      <c r="O10" s="290"/>
    </row>
    <row r="11" spans="1:15" ht="2.4500000000000002" customHeight="1" x14ac:dyDescent="0.25">
      <c r="A11" s="73"/>
      <c r="B11" s="95"/>
      <c r="C11" s="96"/>
      <c r="D11" s="96"/>
      <c r="E11" s="74"/>
      <c r="F11" s="36"/>
      <c r="G11" s="99"/>
      <c r="H11" s="44"/>
      <c r="I11" s="42"/>
      <c r="J11" s="38"/>
      <c r="L11" s="106"/>
      <c r="M11" s="107"/>
      <c r="N11" s="108"/>
      <c r="O11" s="109"/>
    </row>
    <row r="12" spans="1:15" x14ac:dyDescent="0.25">
      <c r="A12" s="291" t="s">
        <v>7</v>
      </c>
      <c r="B12" s="292"/>
      <c r="C12" s="293"/>
      <c r="D12" s="294"/>
      <c r="E12" s="295"/>
      <c r="F12" s="43"/>
      <c r="G12" s="283" t="s">
        <v>99</v>
      </c>
      <c r="H12" s="284"/>
      <c r="I12" s="320" t="str">
        <f>IFERROR(ROUNDUP(I8/I10,0),"")</f>
        <v/>
      </c>
      <c r="J12" s="321"/>
      <c r="K12" s="44"/>
      <c r="L12" s="103" t="s">
        <v>108</v>
      </c>
      <c r="M12" s="132">
        <v>0.1</v>
      </c>
      <c r="N12" s="104">
        <f>I20*M12</f>
        <v>0</v>
      </c>
      <c r="O12" s="105" t="str">
        <f>IFERROR(I22*M12,"")</f>
        <v/>
      </c>
    </row>
    <row r="13" spans="1:15" ht="3" customHeight="1" x14ac:dyDescent="0.25">
      <c r="A13" s="73"/>
      <c r="B13" s="95"/>
      <c r="C13" s="96"/>
      <c r="D13" s="96"/>
      <c r="E13" s="74"/>
      <c r="F13" s="36"/>
      <c r="G13" s="39"/>
      <c r="H13" s="32"/>
      <c r="I13" s="6"/>
      <c r="J13" s="20"/>
      <c r="L13" s="23"/>
      <c r="M13" s="14"/>
      <c r="N13" s="110"/>
      <c r="O13" s="109"/>
    </row>
    <row r="14" spans="1:15" ht="15" customHeight="1" x14ac:dyDescent="0.25">
      <c r="A14" s="283" t="s">
        <v>97</v>
      </c>
      <c r="B14" s="284"/>
      <c r="C14" s="366"/>
      <c r="D14" s="366"/>
      <c r="E14" s="367"/>
      <c r="F14" s="36"/>
      <c r="G14" s="283" t="s">
        <v>100</v>
      </c>
      <c r="H14" s="369"/>
      <c r="I14" s="300" t="str">
        <f>IFERROR(I12*C22,"")</f>
        <v/>
      </c>
      <c r="J14" s="301"/>
      <c r="K14" s="37"/>
      <c r="L14" s="103" t="s">
        <v>90</v>
      </c>
      <c r="M14" s="132">
        <v>0.05</v>
      </c>
      <c r="N14" s="104">
        <f>I20*M14</f>
        <v>0</v>
      </c>
      <c r="O14" s="105" t="str">
        <f>IFERROR(I22*M14,"")</f>
        <v/>
      </c>
    </row>
    <row r="15" spans="1:15" ht="3" customHeight="1" thickBot="1" x14ac:dyDescent="0.3">
      <c r="A15" s="73"/>
      <c r="B15" s="95"/>
      <c r="C15" s="97"/>
      <c r="D15" s="97"/>
      <c r="E15" s="75"/>
      <c r="F15" s="36"/>
      <c r="G15" s="39"/>
      <c r="H15" s="40"/>
      <c r="I15" s="15"/>
      <c r="J15" s="100"/>
      <c r="K15" s="44"/>
      <c r="L15" s="23"/>
      <c r="M15" s="16"/>
      <c r="N15" s="110"/>
      <c r="O15" s="109"/>
    </row>
    <row r="16" spans="1:15" ht="15" customHeight="1" thickBot="1" x14ac:dyDescent="0.3">
      <c r="A16" s="306" t="s">
        <v>35</v>
      </c>
      <c r="B16" s="307"/>
      <c r="C16" s="304"/>
      <c r="D16" s="304"/>
      <c r="E16" s="305"/>
      <c r="F16" s="36"/>
      <c r="G16" s="302" t="s">
        <v>101</v>
      </c>
      <c r="H16" s="303"/>
      <c r="I16" s="300">
        <f>IFERROR(ROUNDUP(I8/15,0),"")</f>
        <v>0</v>
      </c>
      <c r="J16" s="301"/>
      <c r="K16" s="48"/>
      <c r="L16" s="111" t="s">
        <v>52</v>
      </c>
      <c r="M16" s="112">
        <f>SUM(M8:M14)</f>
        <v>0.49999999999999994</v>
      </c>
      <c r="N16" s="113">
        <f>I20*M16</f>
        <v>0</v>
      </c>
      <c r="O16" s="114" t="str">
        <f>IFERROR(I22*M16,"")</f>
        <v/>
      </c>
    </row>
    <row r="17" spans="1:15" ht="3" customHeight="1" thickBot="1" x14ac:dyDescent="0.3">
      <c r="A17" s="73"/>
      <c r="B17" s="95"/>
      <c r="C17" s="97"/>
      <c r="D17" s="97"/>
      <c r="E17" s="75"/>
      <c r="F17" s="36"/>
      <c r="G17" s="39"/>
      <c r="H17" s="36"/>
      <c r="I17" s="3"/>
      <c r="J17" s="101"/>
      <c r="K17" s="44"/>
      <c r="L17" s="8"/>
      <c r="M17" s="8">
        <v>4</v>
      </c>
      <c r="N17" s="115"/>
      <c r="O17" s="115"/>
    </row>
    <row r="18" spans="1:15" ht="15" customHeight="1" x14ac:dyDescent="0.25">
      <c r="A18" s="283" t="s">
        <v>81</v>
      </c>
      <c r="B18" s="284"/>
      <c r="C18" s="308" t="str">
        <f>IFERROR(C14/C16,"")</f>
        <v/>
      </c>
      <c r="D18" s="308"/>
      <c r="E18" s="309"/>
      <c r="F18" s="36"/>
      <c r="G18" s="302" t="s">
        <v>102</v>
      </c>
      <c r="H18" s="303"/>
      <c r="I18" s="322" t="str">
        <f>IFERROR((C20-C22)+I14+I16,"")</f>
        <v/>
      </c>
      <c r="J18" s="323"/>
      <c r="K18" s="44"/>
      <c r="L18" s="116" t="s">
        <v>43</v>
      </c>
      <c r="M18" s="133">
        <v>0.05</v>
      </c>
      <c r="N18" s="117">
        <f>I20*M18</f>
        <v>0</v>
      </c>
      <c r="O18" s="118" t="str">
        <f>IFERROR(I22*M18,"")</f>
        <v/>
      </c>
    </row>
    <row r="19" spans="1:15" ht="3" customHeight="1" x14ac:dyDescent="0.25">
      <c r="A19" s="73"/>
      <c r="B19" s="95"/>
      <c r="C19" s="97"/>
      <c r="D19" s="97">
        <v>84000</v>
      </c>
      <c r="E19" s="75"/>
      <c r="F19" s="36"/>
      <c r="G19" s="39"/>
      <c r="H19" s="32"/>
      <c r="I19" s="6"/>
      <c r="J19" s="102"/>
      <c r="L19" s="4"/>
      <c r="M19" s="134"/>
      <c r="N19" s="119"/>
      <c r="O19" s="120"/>
    </row>
    <row r="20" spans="1:15" ht="15" customHeight="1" x14ac:dyDescent="0.25">
      <c r="A20" s="306" t="s">
        <v>36</v>
      </c>
      <c r="B20" s="307"/>
      <c r="C20" s="304"/>
      <c r="D20" s="304"/>
      <c r="E20" s="305"/>
      <c r="F20" s="44"/>
      <c r="G20" s="283" t="s">
        <v>40</v>
      </c>
      <c r="H20" s="284"/>
      <c r="I20" s="310">
        <f>IFERROR(I8*C14,"")</f>
        <v>0</v>
      </c>
      <c r="J20" s="311"/>
      <c r="K20" s="51"/>
      <c r="L20" s="103" t="s">
        <v>44</v>
      </c>
      <c r="M20" s="132">
        <v>0.05</v>
      </c>
      <c r="N20" s="104">
        <f>I20*M20</f>
        <v>0</v>
      </c>
      <c r="O20" s="105" t="str">
        <f>IFERROR(I22*M20,"")</f>
        <v/>
      </c>
    </row>
    <row r="21" spans="1:15" ht="3" customHeight="1" x14ac:dyDescent="0.25">
      <c r="A21" s="73"/>
      <c r="B21" s="95"/>
      <c r="C21" s="97"/>
      <c r="D21" s="97"/>
      <c r="E21" s="75"/>
      <c r="F21" s="44"/>
      <c r="G21" s="39"/>
      <c r="H21" s="36"/>
      <c r="I21" s="3"/>
      <c r="J21" s="20"/>
      <c r="K21" s="52"/>
      <c r="L21" s="121"/>
      <c r="M21" s="135"/>
      <c r="N21" s="122"/>
      <c r="O21" s="120"/>
    </row>
    <row r="22" spans="1:15" ht="15" customHeight="1" thickBot="1" x14ac:dyDescent="0.3">
      <c r="A22" s="296" t="s">
        <v>32</v>
      </c>
      <c r="B22" s="297"/>
      <c r="C22" s="346"/>
      <c r="D22" s="346"/>
      <c r="E22" s="347"/>
      <c r="F22" s="44"/>
      <c r="G22" s="283" t="s">
        <v>113</v>
      </c>
      <c r="H22" s="284"/>
      <c r="I22" s="380" t="str">
        <f>IFERROR(I20/C16,"")</f>
        <v/>
      </c>
      <c r="J22" s="381"/>
      <c r="K22" s="53"/>
      <c r="L22" s="123" t="s">
        <v>45</v>
      </c>
      <c r="M22" s="136">
        <v>0.4</v>
      </c>
      <c r="N22" s="124">
        <f>I20*M22</f>
        <v>0</v>
      </c>
      <c r="O22" s="125" t="str">
        <f>IFERROR(I22*M22,"")</f>
        <v/>
      </c>
    </row>
    <row r="23" spans="1:15" ht="3" customHeight="1" x14ac:dyDescent="0.25">
      <c r="A23" s="98"/>
      <c r="B23" s="98"/>
      <c r="C23" s="97"/>
      <c r="D23" s="97"/>
      <c r="E23" s="97"/>
      <c r="F23" s="44"/>
      <c r="G23" s="39"/>
      <c r="H23" s="36"/>
      <c r="I23" s="3"/>
      <c r="J23" s="101"/>
      <c r="K23" s="52"/>
    </row>
    <row r="24" spans="1:15" ht="16.5" customHeight="1" thickBot="1" x14ac:dyDescent="0.3">
      <c r="A24" s="368"/>
      <c r="B24" s="368"/>
      <c r="F24" s="44"/>
      <c r="G24" s="318" t="s">
        <v>38</v>
      </c>
      <c r="H24" s="319"/>
      <c r="I24" s="298" t="str">
        <f>IFERROR((I20*M8)/I18,"")</f>
        <v/>
      </c>
      <c r="J24" s="299"/>
      <c r="K24" s="53"/>
    </row>
    <row r="25" spans="1:15" ht="3" hidden="1" customHeight="1" x14ac:dyDescent="0.25">
      <c r="A25" s="95"/>
      <c r="B25" s="95"/>
      <c r="C25" s="97"/>
      <c r="D25" s="97"/>
      <c r="E25" s="97"/>
      <c r="F25" s="44"/>
      <c r="G25" s="49"/>
      <c r="H25" s="36"/>
      <c r="I25" s="36"/>
      <c r="J25" s="46"/>
      <c r="K25" s="52"/>
    </row>
    <row r="26" spans="1:15" ht="3.75" customHeight="1" thickBot="1" x14ac:dyDescent="0.3">
      <c r="O26" s="40"/>
    </row>
    <row r="27" spans="1:15" ht="15.75" customHeight="1" thickBot="1" x14ac:dyDescent="0.3">
      <c r="A27" s="408" t="s">
        <v>58</v>
      </c>
      <c r="B27" s="409"/>
      <c r="C27" s="409"/>
      <c r="D27" s="409"/>
      <c r="E27" s="409"/>
      <c r="F27" s="409"/>
      <c r="G27" s="409"/>
      <c r="H27" s="409"/>
      <c r="I27" s="409"/>
      <c r="J27" s="410"/>
      <c r="K27" s="120"/>
      <c r="L27" s="333" t="s">
        <v>69</v>
      </c>
      <c r="M27" s="334"/>
      <c r="N27" s="335"/>
      <c r="O27" s="41"/>
    </row>
    <row r="28" spans="1:15" ht="15.75" customHeight="1" thickBot="1" x14ac:dyDescent="0.3">
      <c r="A28" s="392" t="s">
        <v>59</v>
      </c>
      <c r="B28" s="393"/>
      <c r="C28" s="393"/>
      <c r="D28" s="393"/>
      <c r="E28" s="394"/>
      <c r="F28" s="70"/>
      <c r="G28" s="395" t="s">
        <v>60</v>
      </c>
      <c r="H28" s="396"/>
      <c r="I28" s="396"/>
      <c r="J28" s="397"/>
      <c r="K28" s="7"/>
      <c r="L28" s="128" t="s">
        <v>92</v>
      </c>
      <c r="M28" s="127" t="s">
        <v>78</v>
      </c>
      <c r="N28" s="129" t="s">
        <v>91</v>
      </c>
      <c r="O28" s="50"/>
    </row>
    <row r="29" spans="1:15" ht="15.75" customHeight="1" thickBot="1" x14ac:dyDescent="0.3">
      <c r="A29" s="157"/>
      <c r="B29" s="158" t="s">
        <v>47</v>
      </c>
      <c r="C29" s="158" t="s">
        <v>70</v>
      </c>
      <c r="D29" s="158" t="s">
        <v>49</v>
      </c>
      <c r="E29" s="159" t="s">
        <v>54</v>
      </c>
      <c r="F29" s="70"/>
      <c r="G29" s="146" t="s">
        <v>47</v>
      </c>
      <c r="H29" s="147" t="s">
        <v>48</v>
      </c>
      <c r="I29" s="147" t="s">
        <v>49</v>
      </c>
      <c r="J29" s="145" t="s">
        <v>54</v>
      </c>
      <c r="K29" s="120"/>
      <c r="L29" s="57">
        <v>1</v>
      </c>
      <c r="M29" s="130">
        <v>8333</v>
      </c>
      <c r="N29" s="55" t="str">
        <f>IFERROR(IF(I24*L29&gt;M29,M29,I24*L29),"")</f>
        <v/>
      </c>
      <c r="O29" s="50"/>
    </row>
    <row r="30" spans="1:15" ht="15.75" customHeight="1" thickBot="1" x14ac:dyDescent="0.3">
      <c r="A30" s="160">
        <v>1</v>
      </c>
      <c r="B30" s="161" t="s">
        <v>53</v>
      </c>
      <c r="C30" s="162"/>
      <c r="D30" s="166" t="str">
        <f>IFERROR(IF(C30&gt;I18/C16,IF((I22*M8)/C30&gt;M29,M29,(I22*M8)/C30),IF(I24&gt;M29,M29,I24)),"")</f>
        <v/>
      </c>
      <c r="E30" s="169" t="str">
        <f>IFERROR(D30*C30,"")</f>
        <v/>
      </c>
      <c r="F30" s="68"/>
      <c r="G30" s="170" t="s">
        <v>53</v>
      </c>
      <c r="H30" s="162"/>
      <c r="I30" s="166" t="str">
        <f>IFERROR(IF(H30&gt;I18/C16,IF(((I22*M8)+C38)/H30&gt;M29,M29,((I22*M8)+C38)/H30),IF(I24&gt;M29,M29,I24)),"")</f>
        <v/>
      </c>
      <c r="J30" s="169" t="str">
        <f>IFERROR(I30*H30,"")</f>
        <v/>
      </c>
      <c r="K30" s="120"/>
      <c r="L30" s="57">
        <v>2</v>
      </c>
      <c r="M30" s="130">
        <v>16666</v>
      </c>
      <c r="N30" s="55" t="str">
        <f>IFERROR(IF(I24*L30&gt;M30,M30,I24*L30),"")</f>
        <v/>
      </c>
      <c r="O30" s="50"/>
    </row>
    <row r="31" spans="1:15" ht="15.75" thickBot="1" x14ac:dyDescent="0.3">
      <c r="A31" s="154">
        <v>2</v>
      </c>
      <c r="B31" s="155" t="s">
        <v>46</v>
      </c>
      <c r="C31" s="156">
        <f>IFERROR(ROUNDUP(I8/25,0)*2,"")</f>
        <v>0</v>
      </c>
      <c r="D31" s="167"/>
      <c r="E31" s="164">
        <f>IFERROR(D31*C31,"")</f>
        <v>0</v>
      </c>
      <c r="F31" s="68"/>
      <c r="G31" s="171" t="s">
        <v>46</v>
      </c>
      <c r="H31" s="156">
        <f>IFERROR(ROUNDUP(I8/25,0)*2,"")</f>
        <v>0</v>
      </c>
      <c r="I31" s="167"/>
      <c r="J31" s="164">
        <f>IFERROR(I31*H31,"")</f>
        <v>0</v>
      </c>
      <c r="K31" s="120"/>
      <c r="L31" s="81">
        <v>3</v>
      </c>
      <c r="M31" s="131">
        <v>25000</v>
      </c>
      <c r="N31" s="56" t="str">
        <f>IFERROR(IF(I24*L31&gt;M31,M31,I24*L31),"")</f>
        <v/>
      </c>
    </row>
    <row r="32" spans="1:15" x14ac:dyDescent="0.25">
      <c r="A32" s="148">
        <v>3</v>
      </c>
      <c r="B32" s="149" t="s">
        <v>15</v>
      </c>
      <c r="C32" s="26"/>
      <c r="D32" s="168"/>
      <c r="E32" s="165">
        <f>IFERROR(D32*C32,"")</f>
        <v>0</v>
      </c>
      <c r="F32" s="68"/>
      <c r="G32" s="172" t="s">
        <v>15</v>
      </c>
      <c r="H32" s="26"/>
      <c r="I32" s="168"/>
      <c r="J32" s="165">
        <f>IFERROR(I32*H32,"")</f>
        <v>0</v>
      </c>
      <c r="K32" s="120"/>
      <c r="L32" s="120"/>
    </row>
    <row r="33" spans="1:15" x14ac:dyDescent="0.25">
      <c r="A33" s="148">
        <v>4</v>
      </c>
      <c r="B33" s="149" t="s">
        <v>77</v>
      </c>
      <c r="C33" s="26"/>
      <c r="D33" s="168"/>
      <c r="E33" s="165">
        <f>IFERROR(D33*C33,"")</f>
        <v>0</v>
      </c>
      <c r="F33" s="68"/>
      <c r="G33" s="172" t="s">
        <v>77</v>
      </c>
      <c r="H33" s="26"/>
      <c r="I33" s="168"/>
      <c r="J33" s="165">
        <f>IFERROR(I33*H33,"")</f>
        <v>0</v>
      </c>
      <c r="K33" s="120"/>
      <c r="L33" s="7"/>
    </row>
    <row r="34" spans="1:15" ht="15.75" thickBot="1" x14ac:dyDescent="0.3">
      <c r="A34" s="150">
        <v>5</v>
      </c>
      <c r="B34" s="151" t="s">
        <v>79</v>
      </c>
      <c r="C34" s="163"/>
      <c r="D34" s="400">
        <f>IFERROR(100*C34,"")</f>
        <v>0</v>
      </c>
      <c r="E34" s="401"/>
      <c r="F34" s="68"/>
      <c r="G34" s="173" t="s">
        <v>79</v>
      </c>
      <c r="H34" s="163"/>
      <c r="I34" s="400">
        <f>IFERROR(100*H34,"")</f>
        <v>0</v>
      </c>
      <c r="J34" s="401"/>
      <c r="K34" s="126"/>
      <c r="L34" s="13"/>
    </row>
    <row r="35" spans="1:15" ht="15.75" thickBot="1" x14ac:dyDescent="0.3">
      <c r="A35" s="160"/>
      <c r="B35" s="402" t="s">
        <v>107</v>
      </c>
      <c r="C35" s="403"/>
      <c r="D35" s="403"/>
      <c r="E35" s="169">
        <f>SUM(E31:E33,D34)</f>
        <v>0</v>
      </c>
      <c r="F35" s="68"/>
      <c r="G35" s="404" t="s">
        <v>107</v>
      </c>
      <c r="H35" s="403"/>
      <c r="I35" s="403"/>
      <c r="J35" s="169">
        <f>SUM(J31:J33,I34)</f>
        <v>0</v>
      </c>
      <c r="K35" s="126"/>
      <c r="L35" s="13"/>
    </row>
    <row r="36" spans="1:15" ht="15.75" thickBot="1" x14ac:dyDescent="0.3">
      <c r="A36" s="152">
        <v>6</v>
      </c>
      <c r="B36" s="153" t="s">
        <v>50</v>
      </c>
      <c r="C36" s="405" t="str">
        <f>O14</f>
        <v/>
      </c>
      <c r="D36" s="406"/>
      <c r="E36" s="407"/>
      <c r="F36" s="68"/>
      <c r="G36" s="174" t="s">
        <v>50</v>
      </c>
      <c r="H36" s="405" t="str">
        <f>O14</f>
        <v/>
      </c>
      <c r="I36" s="406"/>
      <c r="J36" s="407"/>
      <c r="K36" s="126"/>
      <c r="L36" s="13"/>
    </row>
    <row r="37" spans="1:15" x14ac:dyDescent="0.25">
      <c r="A37" s="390" t="s">
        <v>51</v>
      </c>
      <c r="B37" s="391"/>
      <c r="C37" s="398" t="str">
        <f>IFERROR(SUM(E30+E35+C36),"")</f>
        <v/>
      </c>
      <c r="D37" s="398"/>
      <c r="E37" s="399"/>
      <c r="F37" s="68"/>
      <c r="G37" s="382" t="s">
        <v>54</v>
      </c>
      <c r="H37" s="383"/>
      <c r="I37" s="384" t="str">
        <f>IFERROR(H36+J35+J30,"")</f>
        <v/>
      </c>
      <c r="J37" s="385"/>
      <c r="K37" s="126"/>
      <c r="L37" s="13"/>
    </row>
    <row r="38" spans="1:15" ht="15.75" thickBot="1" x14ac:dyDescent="0.3">
      <c r="A38" s="411" t="s">
        <v>67</v>
      </c>
      <c r="B38" s="412"/>
      <c r="C38" s="413" t="str">
        <f>IFERROR(O8-E30,"")</f>
        <v/>
      </c>
      <c r="D38" s="413"/>
      <c r="E38" s="414"/>
      <c r="F38" s="68"/>
      <c r="G38" s="386" t="s">
        <v>75</v>
      </c>
      <c r="H38" s="387"/>
      <c r="I38" s="388" t="str">
        <f>IFERROR((O8+C38)-J30,"")</f>
        <v/>
      </c>
      <c r="J38" s="389"/>
      <c r="K38" s="126"/>
      <c r="L38" s="13"/>
    </row>
    <row r="39" spans="1:15" ht="20.25" customHeight="1" thickBot="1" x14ac:dyDescent="0.3">
      <c r="A39" s="392" t="s">
        <v>61</v>
      </c>
      <c r="B39" s="393"/>
      <c r="C39" s="393"/>
      <c r="D39" s="393"/>
      <c r="E39" s="394"/>
      <c r="F39" s="70"/>
      <c r="G39" s="395" t="s">
        <v>62</v>
      </c>
      <c r="H39" s="396"/>
      <c r="I39" s="396"/>
      <c r="J39" s="397"/>
      <c r="K39" s="126"/>
      <c r="L39" s="395" t="s">
        <v>80</v>
      </c>
      <c r="M39" s="396"/>
      <c r="N39" s="396"/>
      <c r="O39" s="397"/>
    </row>
    <row r="40" spans="1:15" ht="15.75" customHeight="1" thickBot="1" x14ac:dyDescent="0.3">
      <c r="A40" s="157"/>
      <c r="B40" s="158" t="s">
        <v>47</v>
      </c>
      <c r="C40" s="158" t="s">
        <v>70</v>
      </c>
      <c r="D40" s="158" t="s">
        <v>49</v>
      </c>
      <c r="E40" s="159" t="s">
        <v>54</v>
      </c>
      <c r="F40" s="70"/>
      <c r="G40" s="143" t="s">
        <v>47</v>
      </c>
      <c r="H40" s="144" t="s">
        <v>48</v>
      </c>
      <c r="I40" s="144" t="s">
        <v>49</v>
      </c>
      <c r="J40" s="145" t="s">
        <v>54</v>
      </c>
      <c r="K40" s="126"/>
      <c r="L40" s="143" t="s">
        <v>47</v>
      </c>
      <c r="M40" s="144" t="s">
        <v>48</v>
      </c>
      <c r="N40" s="144" t="s">
        <v>49</v>
      </c>
      <c r="O40" s="145" t="s">
        <v>54</v>
      </c>
    </row>
    <row r="41" spans="1:15" ht="15.75" thickBot="1" x14ac:dyDescent="0.3">
      <c r="A41" s="160">
        <v>1</v>
      </c>
      <c r="B41" s="161" t="s">
        <v>53</v>
      </c>
      <c r="C41" s="162"/>
      <c r="D41" s="166" t="str">
        <f>IFERROR(IF(C41&gt;I18/C16,IF(((I22*M8)+I38)/C41&gt;M29,M29,((I22*M8)+I38)/C41),IF(I24&gt;M29,M29,I24)),"")</f>
        <v/>
      </c>
      <c r="E41" s="169" t="str">
        <f>IFERROR(D41*C41,"")</f>
        <v/>
      </c>
      <c r="F41" s="68"/>
      <c r="G41" s="170" t="s">
        <v>53</v>
      </c>
      <c r="H41" s="162"/>
      <c r="I41" s="166" t="str">
        <f>IFERROR(IF(H41&gt;I18/C16,IF(((I22*M8)+C49)/H41&gt;M29,M29,((I22*M8)+C49)/H41),IF(I24&gt;M29,M29,I24)),"")</f>
        <v/>
      </c>
      <c r="J41" s="169" t="str">
        <f>IFERROR(I41*H41,"")</f>
        <v/>
      </c>
      <c r="K41" s="126"/>
      <c r="L41" s="170" t="s">
        <v>53</v>
      </c>
      <c r="M41" s="162"/>
      <c r="N41" s="166" t="str">
        <f>IFERROR(IF(M41&gt;I18/C16,IF(((I22*M8)+I49)/M41&gt;M29,M29,((I22*M8)+I49)/M41),IF(I24&gt;M29,M29,I24)),"")</f>
        <v/>
      </c>
      <c r="O41" s="169" t="str">
        <f>IFERROR(N41*M41,"")</f>
        <v/>
      </c>
    </row>
    <row r="42" spans="1:15" x14ac:dyDescent="0.25">
      <c r="A42" s="154">
        <v>2</v>
      </c>
      <c r="B42" s="155" t="s">
        <v>46</v>
      </c>
      <c r="C42" s="156">
        <f>IFERROR(ROUNDUP(I8/25,0)*2,"")</f>
        <v>0</v>
      </c>
      <c r="D42" s="167"/>
      <c r="E42" s="164">
        <f>IFERROR(D42*C42,"")</f>
        <v>0</v>
      </c>
      <c r="F42" s="68"/>
      <c r="G42" s="171" t="s">
        <v>46</v>
      </c>
      <c r="H42" s="156">
        <f>IFERROR(ROUNDUP(I8/25,0)*2,"")</f>
        <v>0</v>
      </c>
      <c r="I42" s="167"/>
      <c r="J42" s="164">
        <f>IFERROR(I42*H42,"")</f>
        <v>0</v>
      </c>
      <c r="K42" s="126"/>
      <c r="L42" s="171" t="s">
        <v>46</v>
      </c>
      <c r="M42" s="156">
        <f>IFERROR(ROUNDUP(I8/25,0)*2,"")</f>
        <v>0</v>
      </c>
      <c r="N42" s="167"/>
      <c r="O42" s="164">
        <f>IFERROR(N42*M42,"")</f>
        <v>0</v>
      </c>
    </row>
    <row r="43" spans="1:15" x14ac:dyDescent="0.25">
      <c r="A43" s="148">
        <v>3</v>
      </c>
      <c r="B43" s="149" t="s">
        <v>15</v>
      </c>
      <c r="C43" s="26"/>
      <c r="D43" s="168"/>
      <c r="E43" s="165">
        <f>IFERROR(D43*C43,"")</f>
        <v>0</v>
      </c>
      <c r="F43" s="68"/>
      <c r="G43" s="172" t="s">
        <v>15</v>
      </c>
      <c r="H43" s="26"/>
      <c r="I43" s="168"/>
      <c r="J43" s="165">
        <f>IFERROR(I43*H43,"")</f>
        <v>0</v>
      </c>
      <c r="K43" s="126"/>
      <c r="L43" s="172" t="s">
        <v>15</v>
      </c>
      <c r="M43" s="26"/>
      <c r="N43" s="168"/>
      <c r="O43" s="165">
        <f>IFERROR(N43*M43,"")</f>
        <v>0</v>
      </c>
    </row>
    <row r="44" spans="1:15" x14ac:dyDescent="0.25">
      <c r="A44" s="148">
        <v>4</v>
      </c>
      <c r="B44" s="149" t="s">
        <v>77</v>
      </c>
      <c r="C44" s="26"/>
      <c r="D44" s="168"/>
      <c r="E44" s="165">
        <f>IFERROR(D44*C44,"")</f>
        <v>0</v>
      </c>
      <c r="F44" s="68"/>
      <c r="G44" s="172" t="s">
        <v>77</v>
      </c>
      <c r="H44" s="26"/>
      <c r="I44" s="168"/>
      <c r="J44" s="165">
        <f>IFERROR(I44*H44,"")</f>
        <v>0</v>
      </c>
      <c r="K44" s="126"/>
      <c r="L44" s="172" t="s">
        <v>77</v>
      </c>
      <c r="M44" s="26"/>
      <c r="N44" s="168"/>
      <c r="O44" s="165">
        <f>IFERROR(N44*M44,"")</f>
        <v>0</v>
      </c>
    </row>
    <row r="45" spans="1:15" ht="15.75" thickBot="1" x14ac:dyDescent="0.3">
      <c r="A45" s="150">
        <v>5</v>
      </c>
      <c r="B45" s="151" t="s">
        <v>79</v>
      </c>
      <c r="C45" s="163"/>
      <c r="D45" s="400">
        <f>IFERROR(100*C45,"")</f>
        <v>0</v>
      </c>
      <c r="E45" s="401"/>
      <c r="F45" s="68"/>
      <c r="G45" s="173" t="s">
        <v>79</v>
      </c>
      <c r="H45" s="163"/>
      <c r="I45" s="400">
        <f>IFERROR(100*H45,"")</f>
        <v>0</v>
      </c>
      <c r="J45" s="401"/>
      <c r="K45" s="126"/>
      <c r="L45" s="173" t="s">
        <v>79</v>
      </c>
      <c r="M45" s="163"/>
      <c r="N45" s="400">
        <f>IFERROR(100*M45,"")</f>
        <v>0</v>
      </c>
      <c r="O45" s="401"/>
    </row>
    <row r="46" spans="1:15" ht="15.75" thickBot="1" x14ac:dyDescent="0.3">
      <c r="A46" s="160"/>
      <c r="B46" s="402" t="s">
        <v>107</v>
      </c>
      <c r="C46" s="403"/>
      <c r="D46" s="403"/>
      <c r="E46" s="169">
        <f>SUM(E42:E44,D45)</f>
        <v>0</v>
      </c>
      <c r="F46" s="68"/>
      <c r="G46" s="404" t="s">
        <v>107</v>
      </c>
      <c r="H46" s="403"/>
      <c r="I46" s="403"/>
      <c r="J46" s="169">
        <f>SUM(J42:J44,I45)</f>
        <v>0</v>
      </c>
      <c r="K46" s="126"/>
      <c r="L46" s="404" t="s">
        <v>107</v>
      </c>
      <c r="M46" s="403"/>
      <c r="N46" s="403"/>
      <c r="O46" s="169">
        <f>SUM(O42:O44,N45)</f>
        <v>0</v>
      </c>
    </row>
    <row r="47" spans="1:15" ht="15.75" thickBot="1" x14ac:dyDescent="0.3">
      <c r="A47" s="152">
        <v>6</v>
      </c>
      <c r="B47" s="153" t="s">
        <v>50</v>
      </c>
      <c r="C47" s="405" t="str">
        <f>O14</f>
        <v/>
      </c>
      <c r="D47" s="406"/>
      <c r="E47" s="407"/>
      <c r="F47" s="68"/>
      <c r="G47" s="174" t="s">
        <v>50</v>
      </c>
      <c r="H47" s="405" t="str">
        <f>O14</f>
        <v/>
      </c>
      <c r="I47" s="406"/>
      <c r="J47" s="407"/>
      <c r="K47" s="126"/>
      <c r="L47" s="174" t="s">
        <v>50</v>
      </c>
      <c r="M47" s="405" t="str">
        <f>O14</f>
        <v/>
      </c>
      <c r="N47" s="406"/>
      <c r="O47" s="407"/>
    </row>
    <row r="48" spans="1:15" x14ac:dyDescent="0.25">
      <c r="A48" s="390" t="s">
        <v>51</v>
      </c>
      <c r="B48" s="391"/>
      <c r="C48" s="398" t="str">
        <f>IFERROR(SUM(E41+E46+C47),"")</f>
        <v/>
      </c>
      <c r="D48" s="398"/>
      <c r="E48" s="399"/>
      <c r="F48" s="68"/>
      <c r="G48" s="382" t="s">
        <v>54</v>
      </c>
      <c r="H48" s="383"/>
      <c r="I48" s="384" t="str">
        <f>IFERROR(H47+J46+J41,"")</f>
        <v/>
      </c>
      <c r="J48" s="385"/>
      <c r="K48" s="126"/>
      <c r="L48" s="382" t="s">
        <v>54</v>
      </c>
      <c r="M48" s="383"/>
      <c r="N48" s="384" t="str">
        <f>IFERROR(M47+O46+O41,"")</f>
        <v/>
      </c>
      <c r="O48" s="385"/>
    </row>
    <row r="49" spans="1:15" ht="15.75" thickBot="1" x14ac:dyDescent="0.3">
      <c r="A49" s="411" t="s">
        <v>67</v>
      </c>
      <c r="B49" s="412"/>
      <c r="C49" s="413" t="str">
        <f>IFERROR((O8+I38)-E41,"")</f>
        <v/>
      </c>
      <c r="D49" s="413"/>
      <c r="E49" s="414"/>
      <c r="F49" s="68"/>
      <c r="G49" s="386" t="s">
        <v>75</v>
      </c>
      <c r="H49" s="387"/>
      <c r="I49" s="388" t="str">
        <f>IFERROR((O8+C49)-J41,"")</f>
        <v/>
      </c>
      <c r="J49" s="389"/>
      <c r="K49" s="126"/>
      <c r="L49" s="386" t="s">
        <v>75</v>
      </c>
      <c r="M49" s="387"/>
      <c r="N49" s="388" t="str">
        <f>IFERROR((O8+I49)-O41,"")</f>
        <v/>
      </c>
      <c r="O49" s="389"/>
    </row>
    <row r="50" spans="1:15" ht="15" customHeight="1" thickBot="1" x14ac:dyDescent="0.3"/>
    <row r="51" spans="1:15" x14ac:dyDescent="0.25">
      <c r="A51" s="354" t="s">
        <v>55</v>
      </c>
      <c r="B51" s="355"/>
      <c r="C51" s="356"/>
      <c r="D51" s="356"/>
      <c r="E51" s="357"/>
      <c r="G51" s="59" t="s">
        <v>56</v>
      </c>
      <c r="H51" s="312"/>
      <c r="I51" s="313"/>
      <c r="J51" s="314"/>
      <c r="K51" s="60"/>
      <c r="L51" s="333" t="s">
        <v>57</v>
      </c>
      <c r="M51" s="334"/>
      <c r="N51" s="334"/>
      <c r="O51" s="335"/>
    </row>
    <row r="52" spans="1:15" x14ac:dyDescent="0.25">
      <c r="A52" s="302" t="s">
        <v>16</v>
      </c>
      <c r="B52" s="303"/>
      <c r="C52" s="336"/>
      <c r="D52" s="337"/>
      <c r="E52" s="338"/>
      <c r="G52" s="47" t="s">
        <v>16</v>
      </c>
      <c r="H52" s="339"/>
      <c r="I52" s="340"/>
      <c r="J52" s="341"/>
      <c r="K52" s="60"/>
      <c r="L52" s="47" t="s">
        <v>2</v>
      </c>
      <c r="M52" s="342"/>
      <c r="N52" s="342"/>
      <c r="O52" s="343"/>
    </row>
    <row r="53" spans="1:15" ht="15.75" thickBot="1" x14ac:dyDescent="0.3">
      <c r="A53" s="344" t="s">
        <v>10</v>
      </c>
      <c r="B53" s="345"/>
      <c r="C53" s="346"/>
      <c r="D53" s="346"/>
      <c r="E53" s="347"/>
      <c r="G53" s="61" t="s">
        <v>10</v>
      </c>
      <c r="H53" s="348"/>
      <c r="I53" s="349"/>
      <c r="J53" s="350"/>
      <c r="K53" s="60"/>
      <c r="L53" s="47" t="s">
        <v>16</v>
      </c>
      <c r="M53" s="351"/>
      <c r="N53" s="352"/>
      <c r="O53" s="353"/>
    </row>
    <row r="54" spans="1:15" ht="15.75" customHeight="1" x14ac:dyDescent="0.25">
      <c r="A54" s="41"/>
      <c r="B54" s="41"/>
      <c r="C54" s="62"/>
      <c r="D54" s="62"/>
      <c r="E54" s="62"/>
      <c r="F54" s="63"/>
      <c r="G54" s="64"/>
      <c r="H54" s="64"/>
      <c r="I54" s="62"/>
      <c r="J54" s="65"/>
      <c r="K54" s="60"/>
      <c r="L54" s="40"/>
      <c r="M54" s="84"/>
      <c r="N54" s="84"/>
      <c r="O54" s="84"/>
    </row>
    <row r="55" spans="1:15" x14ac:dyDescent="0.25">
      <c r="A55" s="1" t="s">
        <v>109</v>
      </c>
      <c r="D55" s="62"/>
      <c r="E55" s="62"/>
      <c r="F55" s="63"/>
      <c r="G55" s="64"/>
      <c r="H55" s="64"/>
      <c r="I55" s="62"/>
      <c r="J55" s="65"/>
      <c r="K55" s="60"/>
      <c r="L55" s="40"/>
      <c r="M55" s="84"/>
      <c r="N55" s="84"/>
      <c r="O55" s="84"/>
    </row>
    <row r="56" spans="1:15" x14ac:dyDescent="0.25">
      <c r="A56" s="66" t="b">
        <v>0</v>
      </c>
      <c r="B56" s="1" t="s">
        <v>85</v>
      </c>
      <c r="C56" s="66" t="b">
        <v>0</v>
      </c>
      <c r="D56" s="1" t="s">
        <v>106</v>
      </c>
    </row>
  </sheetData>
  <sheetProtection algorithmName="SHA-512" hashValue="rHTleUhFn71cojTsA/QrnKMtsqmUXhETzcJyMze2SWCTDuhBajIxnCIZ3h1FJKPwXYN6FwZc4E1gRHsKSvcIMA==" saltValue="byGdWvYsAufS3q96TqSghQ==" spinCount="100000" sheet="1" formatCells="0" formatColumns="0" formatRows="0" insertColumns="0" insertRows="0" insertHyperlinks="0" deleteColumns="0" deleteRows="0" sort="0" autoFilter="0" pivotTables="0"/>
  <mergeCells count="97">
    <mergeCell ref="A53:B53"/>
    <mergeCell ref="C53:E53"/>
    <mergeCell ref="H53:J53"/>
    <mergeCell ref="M53:O53"/>
    <mergeCell ref="A51:B51"/>
    <mergeCell ref="C51:E51"/>
    <mergeCell ref="H51:J51"/>
    <mergeCell ref="L51:O51"/>
    <mergeCell ref="H52:J52"/>
    <mergeCell ref="M52:O52"/>
    <mergeCell ref="A52:B52"/>
    <mergeCell ref="C52:E52"/>
    <mergeCell ref="A27:J27"/>
    <mergeCell ref="A28:E28"/>
    <mergeCell ref="G28:J28"/>
    <mergeCell ref="H36:J36"/>
    <mergeCell ref="A38:B38"/>
    <mergeCell ref="C38:E38"/>
    <mergeCell ref="G38:H38"/>
    <mergeCell ref="I38:J38"/>
    <mergeCell ref="C36:E36"/>
    <mergeCell ref="A37:B37"/>
    <mergeCell ref="C37:E37"/>
    <mergeCell ref="G37:H37"/>
    <mergeCell ref="I37:J37"/>
    <mergeCell ref="B35:D35"/>
    <mergeCell ref="D34:E34"/>
    <mergeCell ref="I34:J34"/>
    <mergeCell ref="A22:B22"/>
    <mergeCell ref="C22:E22"/>
    <mergeCell ref="G22:H22"/>
    <mergeCell ref="I22:J22"/>
    <mergeCell ref="A24:B24"/>
    <mergeCell ref="G24:H24"/>
    <mergeCell ref="I24:J24"/>
    <mergeCell ref="G35:I35"/>
    <mergeCell ref="L27:N27"/>
    <mergeCell ref="C47:E47"/>
    <mergeCell ref="H47:J47"/>
    <mergeCell ref="A18:B18"/>
    <mergeCell ref="C18:E18"/>
    <mergeCell ref="G18:H18"/>
    <mergeCell ref="I18:J18"/>
    <mergeCell ref="A20:B20"/>
    <mergeCell ref="C20:E20"/>
    <mergeCell ref="G20:H20"/>
    <mergeCell ref="I20:J20"/>
    <mergeCell ref="L39:O39"/>
    <mergeCell ref="N45:O45"/>
    <mergeCell ref="L46:N46"/>
    <mergeCell ref="M47:O47"/>
    <mergeCell ref="A14:B14"/>
    <mergeCell ref="C14:E14"/>
    <mergeCell ref="G14:H14"/>
    <mergeCell ref="I14:J14"/>
    <mergeCell ref="A16:B16"/>
    <mergeCell ref="C16:E16"/>
    <mergeCell ref="G16:H16"/>
    <mergeCell ref="I16:J16"/>
    <mergeCell ref="L10:M10"/>
    <mergeCell ref="N10:O10"/>
    <mergeCell ref="A12:B12"/>
    <mergeCell ref="C12:E12"/>
    <mergeCell ref="G12:H12"/>
    <mergeCell ref="I12:J12"/>
    <mergeCell ref="A8:B8"/>
    <mergeCell ref="C8:E8"/>
    <mergeCell ref="G8:H8"/>
    <mergeCell ref="I8:J8"/>
    <mergeCell ref="A10:B10"/>
    <mergeCell ref="C10:E10"/>
    <mergeCell ref="G10:H10"/>
    <mergeCell ref="I10:J10"/>
    <mergeCell ref="B1:F4"/>
    <mergeCell ref="G1:K4"/>
    <mergeCell ref="B5:M5"/>
    <mergeCell ref="A6:E7"/>
    <mergeCell ref="G6:J7"/>
    <mergeCell ref="L6:O6"/>
    <mergeCell ref="A39:E39"/>
    <mergeCell ref="G39:J39"/>
    <mergeCell ref="C48:E48"/>
    <mergeCell ref="D45:E45"/>
    <mergeCell ref="I45:J45"/>
    <mergeCell ref="B46:D46"/>
    <mergeCell ref="G46:I46"/>
    <mergeCell ref="L48:M48"/>
    <mergeCell ref="N48:O48"/>
    <mergeCell ref="L49:M49"/>
    <mergeCell ref="N49:O49"/>
    <mergeCell ref="A48:B48"/>
    <mergeCell ref="G48:H48"/>
    <mergeCell ref="I48:J48"/>
    <mergeCell ref="A49:B49"/>
    <mergeCell ref="C49:E49"/>
    <mergeCell ref="G49:H49"/>
    <mergeCell ref="I49:J49"/>
  </mergeCells>
  <conditionalFormatting sqref="C31 H31 C42 H42 M42">
    <cfRule type="cellIs" dxfId="59" priority="1" operator="equal">
      <formula>0</formula>
    </cfRule>
  </conditionalFormatting>
  <conditionalFormatting sqref="C31">
    <cfRule type="cellIs" dxfId="58" priority="18" operator="greaterThan">
      <formula>ROUNDUP($I$8/25,0)*2</formula>
    </cfRule>
  </conditionalFormatting>
  <conditionalFormatting sqref="C42 E46 H42 J46">
    <cfRule type="cellIs" dxfId="57" priority="13" operator="equal">
      <formula>0</formula>
    </cfRule>
  </conditionalFormatting>
  <conditionalFormatting sqref="C42">
    <cfRule type="cellIs" dxfId="56" priority="12" operator="greaterThan">
      <formula>ROUNDUP($I$8/25,0)*2</formula>
    </cfRule>
  </conditionalFormatting>
  <conditionalFormatting sqref="E31:E33 D34:E34 E35 C36:E38">
    <cfRule type="cellIs" dxfId="55" priority="4" operator="equal">
      <formula>0</formula>
    </cfRule>
  </conditionalFormatting>
  <conditionalFormatting sqref="E41:E44 J41:J44 O41:O44 D45:E45 I45:J45 N45:O45 E46 J46 O46 H47:J47 M47:O47 C47:E49 I48:J49 N48:O49">
    <cfRule type="cellIs" dxfId="54" priority="2" operator="equal">
      <formula>0</formula>
    </cfRule>
  </conditionalFormatting>
  <conditionalFormatting sqref="E46">
    <cfRule type="cellIs" dxfId="53" priority="11" operator="greaterThan">
      <formula>$O$12</formula>
    </cfRule>
  </conditionalFormatting>
  <conditionalFormatting sqref="H31">
    <cfRule type="cellIs" dxfId="52" priority="16" operator="greaterThan">
      <formula>ROUNDUP($I$8/25,0)*2</formula>
    </cfRule>
  </conditionalFormatting>
  <conditionalFormatting sqref="H42">
    <cfRule type="cellIs" dxfId="51" priority="10" operator="greaterThan">
      <formula>ROUNDUP($I$8/25,0)*2</formula>
    </cfRule>
  </conditionalFormatting>
  <conditionalFormatting sqref="I16:J16">
    <cfRule type="cellIs" dxfId="50" priority="25" operator="equal">
      <formula>0</formula>
    </cfRule>
  </conditionalFormatting>
  <conditionalFormatting sqref="I20:J20">
    <cfRule type="cellIs" dxfId="49" priority="26" operator="equal">
      <formula>0</formula>
    </cfRule>
  </conditionalFormatting>
  <conditionalFormatting sqref="J30:J33 I34:J34 J35 H36:J36 I37:J38">
    <cfRule type="cellIs" dxfId="48" priority="3" operator="equal">
      <formula>0</formula>
    </cfRule>
  </conditionalFormatting>
  <conditionalFormatting sqref="J35">
    <cfRule type="cellIs" dxfId="47" priority="15" operator="greaterThan">
      <formula>$O$12</formula>
    </cfRule>
  </conditionalFormatting>
  <conditionalFormatting sqref="J46">
    <cfRule type="cellIs" dxfId="46" priority="9" operator="greaterThan">
      <formula>$O$12</formula>
    </cfRule>
  </conditionalFormatting>
  <conditionalFormatting sqref="K29:K32">
    <cfRule type="cellIs" dxfId="45" priority="32" operator="equal">
      <formula>0</formula>
    </cfRule>
  </conditionalFormatting>
  <conditionalFormatting sqref="K33:L38 K39:K49">
    <cfRule type="cellIs" dxfId="44" priority="30" operator="greaterThan">
      <formula>$O$12</formula>
    </cfRule>
    <cfRule type="cellIs" dxfId="43" priority="31" operator="equal">
      <formula>0</formula>
    </cfRule>
  </conditionalFormatting>
  <conditionalFormatting sqref="M42">
    <cfRule type="cellIs" dxfId="42" priority="6" operator="greaterThan">
      <formula>ROUNDUP($I$8/25,0)*2</formula>
    </cfRule>
  </conditionalFormatting>
  <conditionalFormatting sqref="N8:O8 N12:O12 N14:O14 N18:O18 N20:O20 N22:O22 I24:J24">
    <cfRule type="cellIs" dxfId="41" priority="35" operator="equal">
      <formula>0</formula>
    </cfRule>
  </conditionalFormatting>
  <conditionalFormatting sqref="N16:O16">
    <cfRule type="cellIs" dxfId="40" priority="34" operator="equal">
      <formula>0</formula>
    </cfRule>
  </conditionalFormatting>
  <conditionalFormatting sqref="O46">
    <cfRule type="cellIs" dxfId="39" priority="5" operator="greaterThan">
      <formula>$O$12</formula>
    </cfRule>
  </conditionalFormatting>
  <pageMargins left="0.7" right="0.7" top="0.75" bottom="0.75" header="0.3" footer="0.3"/>
  <pageSetup scale="71" fitToHeight="0" orientation="landscape" r:id="rId1"/>
  <headerFooter>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F8D4A-E819-420E-92DD-A079E80A9927}">
  <sheetPr>
    <pageSetUpPr fitToPage="1"/>
  </sheetPr>
  <dimension ref="A1:O103"/>
  <sheetViews>
    <sheetView rightToLeft="1" view="pageLayout" zoomScale="94" zoomScaleNormal="100" zoomScaleSheetLayoutView="115" zoomScalePageLayoutView="94" workbookViewId="0">
      <selection activeCell="N20" sqref="N20"/>
    </sheetView>
  </sheetViews>
  <sheetFormatPr defaultColWidth="9.140625" defaultRowHeight="15" x14ac:dyDescent="0.25"/>
  <cols>
    <col min="1" max="1" width="3.28515625" style="1" customWidth="1"/>
    <col min="2" max="2" width="13.7109375" style="1" customWidth="1"/>
    <col min="3" max="3" width="6.5703125" style="1" customWidth="1"/>
    <col min="4" max="4" width="14.42578125" style="1" customWidth="1"/>
    <col min="5" max="5" width="8.28515625" style="1" customWidth="1"/>
    <col min="6" max="6" width="0.85546875" style="1" customWidth="1"/>
    <col min="7" max="7" width="10.5703125" style="1" customWidth="1"/>
    <col min="8" max="8" width="14" style="1" customWidth="1"/>
    <col min="9" max="9" width="12" style="1" customWidth="1"/>
    <col min="10" max="10" width="10.85546875" style="1" customWidth="1"/>
    <col min="11" max="11" width="1" style="1" customWidth="1"/>
    <col min="12" max="12" width="17.85546875" style="1" customWidth="1"/>
    <col min="13" max="13" width="16.5703125" style="1" customWidth="1"/>
    <col min="14" max="15" width="14.5703125" style="1" customWidth="1"/>
    <col min="16" max="16384" width="9.140625" style="1"/>
  </cols>
  <sheetData>
    <row r="1" spans="1:15" ht="15" customHeight="1" x14ac:dyDescent="0.25">
      <c r="B1" s="267" t="s">
        <v>30</v>
      </c>
      <c r="C1" s="268"/>
      <c r="D1" s="268"/>
      <c r="E1" s="268"/>
      <c r="F1" s="268"/>
      <c r="G1" s="269" t="s">
        <v>86</v>
      </c>
      <c r="H1" s="269"/>
      <c r="I1" s="269"/>
      <c r="J1" s="269"/>
      <c r="K1" s="269"/>
    </row>
    <row r="2" spans="1:15" ht="15" customHeight="1" x14ac:dyDescent="0.25">
      <c r="B2" s="268"/>
      <c r="C2" s="268"/>
      <c r="D2" s="268"/>
      <c r="E2" s="268"/>
      <c r="F2" s="268"/>
      <c r="G2" s="269"/>
      <c r="H2" s="269"/>
      <c r="I2" s="269"/>
      <c r="J2" s="269"/>
      <c r="K2" s="269"/>
      <c r="M2" s="29" t="s">
        <v>11</v>
      </c>
      <c r="N2" s="21" t="s">
        <v>12</v>
      </c>
    </row>
    <row r="3" spans="1:15" ht="15" customHeight="1" x14ac:dyDescent="0.25">
      <c r="B3" s="268"/>
      <c r="C3" s="268"/>
      <c r="D3" s="268"/>
      <c r="E3" s="268"/>
      <c r="F3" s="268"/>
      <c r="G3" s="269"/>
      <c r="H3" s="269"/>
      <c r="I3" s="269"/>
      <c r="J3" s="269"/>
      <c r="K3" s="269"/>
      <c r="M3" s="29" t="s">
        <v>5</v>
      </c>
      <c r="N3" s="21" t="s">
        <v>13</v>
      </c>
    </row>
    <row r="4" spans="1:15" ht="18.95" customHeight="1" x14ac:dyDescent="0.25">
      <c r="B4" s="268"/>
      <c r="C4" s="268"/>
      <c r="D4" s="268"/>
      <c r="E4" s="268"/>
      <c r="F4" s="268"/>
      <c r="G4" s="269"/>
      <c r="H4" s="269"/>
      <c r="I4" s="269"/>
      <c r="J4" s="269"/>
      <c r="K4" s="269"/>
      <c r="M4" s="29" t="s">
        <v>4</v>
      </c>
      <c r="N4" s="21" t="s">
        <v>14</v>
      </c>
    </row>
    <row r="5" spans="1:15" ht="65.25" customHeight="1" thickBot="1" x14ac:dyDescent="0.3">
      <c r="B5" s="270" t="s">
        <v>111</v>
      </c>
      <c r="C5" s="270"/>
      <c r="D5" s="270"/>
      <c r="E5" s="270"/>
      <c r="F5" s="270"/>
      <c r="G5" s="270"/>
      <c r="H5" s="270"/>
      <c r="I5" s="270"/>
      <c r="J5" s="270"/>
      <c r="K5" s="270"/>
      <c r="L5" s="270"/>
      <c r="M5" s="270"/>
      <c r="N5" s="32"/>
    </row>
    <row r="6" spans="1:15" ht="19.5" customHeight="1" x14ac:dyDescent="0.25">
      <c r="A6" s="271" t="s">
        <v>33</v>
      </c>
      <c r="B6" s="272"/>
      <c r="C6" s="272"/>
      <c r="D6" s="272"/>
      <c r="E6" s="273"/>
      <c r="F6" s="31"/>
      <c r="G6" s="277" t="s">
        <v>98</v>
      </c>
      <c r="H6" s="278"/>
      <c r="I6" s="278"/>
      <c r="J6" s="279"/>
      <c r="K6" s="31"/>
      <c r="L6" s="461" t="s">
        <v>29</v>
      </c>
      <c r="M6" s="461"/>
      <c r="N6" s="179">
        <v>0.35</v>
      </c>
      <c r="O6" s="69"/>
    </row>
    <row r="7" spans="1:15" ht="18" customHeight="1" x14ac:dyDescent="0.25">
      <c r="A7" s="274"/>
      <c r="B7" s="275"/>
      <c r="C7" s="275"/>
      <c r="D7" s="275"/>
      <c r="E7" s="276"/>
      <c r="F7" s="31"/>
      <c r="G7" s="280"/>
      <c r="H7" s="281"/>
      <c r="I7" s="281"/>
      <c r="J7" s="282"/>
      <c r="K7" s="31"/>
      <c r="L7" s="461" t="s">
        <v>114</v>
      </c>
      <c r="M7" s="461"/>
      <c r="N7" s="182">
        <f>IFERROR(I22*N6,"")</f>
        <v>0</v>
      </c>
      <c r="O7" s="28"/>
    </row>
    <row r="8" spans="1:15" ht="15.75" x14ac:dyDescent="0.25">
      <c r="A8" s="364" t="s">
        <v>6</v>
      </c>
      <c r="B8" s="365"/>
      <c r="C8" s="362"/>
      <c r="D8" s="362"/>
      <c r="E8" s="363"/>
      <c r="F8" s="36" t="s">
        <v>25</v>
      </c>
      <c r="G8" s="283" t="s">
        <v>105</v>
      </c>
      <c r="H8" s="284"/>
      <c r="I8" s="285"/>
      <c r="J8" s="286"/>
      <c r="K8" s="37"/>
      <c r="L8" s="461" t="s">
        <v>27</v>
      </c>
      <c r="M8" s="461"/>
      <c r="N8" s="182">
        <v>25000</v>
      </c>
      <c r="O8" s="180"/>
    </row>
    <row r="9" spans="1:15" ht="3" customHeight="1" x14ac:dyDescent="0.25">
      <c r="A9" s="93"/>
      <c r="B9" s="54"/>
      <c r="C9" s="92"/>
      <c r="D9" s="92"/>
      <c r="E9" s="94"/>
      <c r="F9" s="36"/>
      <c r="G9" s="67"/>
      <c r="H9" s="30"/>
      <c r="I9" s="30"/>
      <c r="J9" s="38"/>
      <c r="L9" s="4"/>
      <c r="M9" s="5"/>
      <c r="N9" s="177"/>
      <c r="O9" s="115"/>
    </row>
    <row r="10" spans="1:15" ht="18.95" customHeight="1" x14ac:dyDescent="0.25">
      <c r="A10" s="291" t="s">
        <v>8</v>
      </c>
      <c r="B10" s="292"/>
      <c r="C10" s="362"/>
      <c r="D10" s="362"/>
      <c r="E10" s="363"/>
      <c r="F10" s="36"/>
      <c r="G10" s="283" t="s">
        <v>37</v>
      </c>
      <c r="H10" s="284"/>
      <c r="I10" s="285"/>
      <c r="J10" s="286"/>
      <c r="L10" s="461" t="s">
        <v>112</v>
      </c>
      <c r="M10" s="461"/>
      <c r="N10" s="181" t="str">
        <f>IFERROR(IF((I20*N6)/I18&gt;8333,8333,(I20*N6)/I18),"")</f>
        <v/>
      </c>
      <c r="O10" s="177"/>
    </row>
    <row r="11" spans="1:15" ht="2.4500000000000002" customHeight="1" thickBot="1" x14ac:dyDescent="0.3">
      <c r="A11" s="73"/>
      <c r="B11" s="95"/>
      <c r="C11" s="96"/>
      <c r="D11" s="96"/>
      <c r="E11" s="74"/>
      <c r="F11" s="36"/>
      <c r="G11" s="99"/>
      <c r="H11" s="44"/>
      <c r="I11" s="42"/>
      <c r="J11" s="38"/>
      <c r="L11" s="4"/>
      <c r="M11" s="5"/>
      <c r="N11" s="177"/>
      <c r="O11" s="115"/>
    </row>
    <row r="12" spans="1:15" x14ac:dyDescent="0.25">
      <c r="A12" s="291" t="s">
        <v>7</v>
      </c>
      <c r="B12" s="292"/>
      <c r="C12" s="293"/>
      <c r="D12" s="294"/>
      <c r="E12" s="295"/>
      <c r="F12" s="43"/>
      <c r="G12" s="283" t="s">
        <v>99</v>
      </c>
      <c r="H12" s="284"/>
      <c r="I12" s="320" t="str">
        <f>IFERROR(ROUNDUP(I8/I10,0),"")</f>
        <v/>
      </c>
      <c r="J12" s="321"/>
      <c r="K12" s="44"/>
      <c r="L12" s="462" t="s">
        <v>118</v>
      </c>
      <c r="M12" s="463"/>
      <c r="N12" s="176"/>
      <c r="O12" s="120"/>
    </row>
    <row r="13" spans="1:15" ht="3" customHeight="1" x14ac:dyDescent="0.25">
      <c r="A13" s="73"/>
      <c r="B13" s="95"/>
      <c r="C13" s="96"/>
      <c r="D13" s="96"/>
      <c r="E13" s="74"/>
      <c r="F13" s="36"/>
      <c r="G13" s="39"/>
      <c r="H13" s="32"/>
      <c r="I13" s="6"/>
      <c r="J13" s="20"/>
      <c r="L13" s="464"/>
      <c r="M13" s="465"/>
      <c r="N13" s="115"/>
      <c r="O13" s="115"/>
    </row>
    <row r="14" spans="1:15" ht="15" customHeight="1" x14ac:dyDescent="0.25">
      <c r="A14" s="283" t="s">
        <v>97</v>
      </c>
      <c r="B14" s="284"/>
      <c r="C14" s="366"/>
      <c r="D14" s="366"/>
      <c r="E14" s="367"/>
      <c r="F14" s="36"/>
      <c r="G14" s="283" t="s">
        <v>100</v>
      </c>
      <c r="H14" s="369"/>
      <c r="I14" s="300" t="str">
        <f>IFERROR(I12*C22,"")</f>
        <v/>
      </c>
      <c r="J14" s="301"/>
      <c r="K14" s="37"/>
      <c r="L14" s="178">
        <v>1</v>
      </c>
      <c r="M14" s="192">
        <v>8333</v>
      </c>
      <c r="N14" s="176"/>
      <c r="O14" s="120"/>
    </row>
    <row r="15" spans="1:15" ht="3" customHeight="1" x14ac:dyDescent="0.25">
      <c r="A15" s="73"/>
      <c r="B15" s="95"/>
      <c r="C15" s="97"/>
      <c r="D15" s="97"/>
      <c r="E15" s="75"/>
      <c r="F15" s="36"/>
      <c r="G15" s="39"/>
      <c r="H15" s="40"/>
      <c r="I15" s="15"/>
      <c r="J15" s="100"/>
      <c r="K15" s="44"/>
      <c r="L15" s="189"/>
      <c r="M15" s="185"/>
      <c r="N15" s="115"/>
      <c r="O15" s="115"/>
    </row>
    <row r="16" spans="1:15" ht="15" customHeight="1" x14ac:dyDescent="0.25">
      <c r="A16" s="306" t="s">
        <v>35</v>
      </c>
      <c r="B16" s="307"/>
      <c r="C16" s="304"/>
      <c r="D16" s="304"/>
      <c r="E16" s="305"/>
      <c r="F16" s="36"/>
      <c r="G16" s="302" t="s">
        <v>116</v>
      </c>
      <c r="H16" s="303"/>
      <c r="I16" s="300">
        <f>IFERROR(ROUNDUP(I8/15,0),"")</f>
        <v>0</v>
      </c>
      <c r="J16" s="301"/>
      <c r="K16" s="48"/>
      <c r="L16" s="178">
        <v>2</v>
      </c>
      <c r="M16" s="186">
        <v>16666</v>
      </c>
      <c r="N16" s="176"/>
      <c r="O16" s="120"/>
    </row>
    <row r="17" spans="1:15" ht="3" customHeight="1" x14ac:dyDescent="0.25">
      <c r="A17" s="73"/>
      <c r="B17" s="95"/>
      <c r="C17" s="97"/>
      <c r="D17" s="97"/>
      <c r="E17" s="75"/>
      <c r="F17" s="36"/>
      <c r="G17" s="39"/>
      <c r="H17" s="36"/>
      <c r="I17" s="3"/>
      <c r="J17" s="101"/>
      <c r="K17" s="44"/>
      <c r="L17" s="187"/>
      <c r="M17" s="188"/>
      <c r="N17" s="115"/>
      <c r="O17" s="115"/>
    </row>
    <row r="18" spans="1:15" ht="15" customHeight="1" thickBot="1" x14ac:dyDescent="0.3">
      <c r="A18" s="283" t="s">
        <v>81</v>
      </c>
      <c r="B18" s="284"/>
      <c r="C18" s="308" t="str">
        <f>IFERROR(C14/C16,"")</f>
        <v/>
      </c>
      <c r="D18" s="308"/>
      <c r="E18" s="309"/>
      <c r="F18" s="36"/>
      <c r="G18" s="302" t="s">
        <v>102</v>
      </c>
      <c r="H18" s="303"/>
      <c r="I18" s="322" t="str">
        <f>IFERROR((C20-C22)+I14+I16,"")</f>
        <v/>
      </c>
      <c r="J18" s="323"/>
      <c r="K18" s="44"/>
      <c r="L18" s="190" t="s">
        <v>117</v>
      </c>
      <c r="M18" s="191">
        <v>25000</v>
      </c>
      <c r="N18" s="176"/>
      <c r="O18" s="120"/>
    </row>
    <row r="19" spans="1:15" ht="3" customHeight="1" x14ac:dyDescent="0.25">
      <c r="A19" s="73"/>
      <c r="B19" s="95"/>
      <c r="C19" s="97"/>
      <c r="D19" s="97">
        <v>84000</v>
      </c>
      <c r="E19" s="75"/>
      <c r="F19" s="36"/>
      <c r="G19" s="39"/>
      <c r="H19" s="32"/>
      <c r="I19" s="6"/>
      <c r="J19" s="102"/>
      <c r="L19" s="4"/>
      <c r="M19" s="5"/>
      <c r="N19" s="119"/>
      <c r="O19" s="120"/>
    </row>
    <row r="20" spans="1:15" ht="15" customHeight="1" x14ac:dyDescent="0.25">
      <c r="A20" s="306" t="s">
        <v>36</v>
      </c>
      <c r="B20" s="307"/>
      <c r="C20" s="304"/>
      <c r="D20" s="304"/>
      <c r="E20" s="305"/>
      <c r="F20" s="44"/>
      <c r="G20" s="283" t="s">
        <v>40</v>
      </c>
      <c r="H20" s="284"/>
      <c r="I20" s="310">
        <f>IFERROR(I8*C14,"")</f>
        <v>0</v>
      </c>
      <c r="J20" s="311"/>
      <c r="K20" s="51"/>
      <c r="L20" s="6"/>
      <c r="M20" s="175"/>
      <c r="N20" s="176"/>
      <c r="O20" s="120"/>
    </row>
    <row r="21" spans="1:15" ht="3" customHeight="1" x14ac:dyDescent="0.25">
      <c r="A21" s="73"/>
      <c r="B21" s="95"/>
      <c r="C21" s="97"/>
      <c r="D21" s="97"/>
      <c r="E21" s="75"/>
      <c r="F21" s="44"/>
      <c r="G21" s="39"/>
      <c r="H21" s="36"/>
      <c r="I21" s="3"/>
      <c r="J21" s="20"/>
      <c r="K21" s="52"/>
      <c r="L21" s="121"/>
      <c r="M21" s="121"/>
      <c r="N21" s="122"/>
      <c r="O21" s="120"/>
    </row>
    <row r="22" spans="1:15" ht="15" customHeight="1" thickBot="1" x14ac:dyDescent="0.3">
      <c r="A22" s="296" t="s">
        <v>32</v>
      </c>
      <c r="B22" s="297"/>
      <c r="C22" s="346"/>
      <c r="D22" s="346"/>
      <c r="E22" s="347"/>
      <c r="F22" s="44"/>
      <c r="G22" s="318" t="s">
        <v>113</v>
      </c>
      <c r="H22" s="319"/>
      <c r="I22" s="447"/>
      <c r="J22" s="448"/>
      <c r="K22" s="53"/>
      <c r="L22" s="6"/>
      <c r="M22" s="175"/>
      <c r="N22" s="176"/>
      <c r="O22" s="120"/>
    </row>
    <row r="23" spans="1:15" ht="3" customHeight="1" x14ac:dyDescent="0.25">
      <c r="A23" s="98"/>
      <c r="B23" s="98"/>
      <c r="C23" s="97"/>
      <c r="D23" s="97"/>
      <c r="E23" s="97"/>
      <c r="F23" s="44"/>
      <c r="G23" s="40"/>
      <c r="H23" s="36"/>
      <c r="I23" s="3"/>
      <c r="J23" s="8"/>
      <c r="K23" s="52"/>
    </row>
    <row r="24" spans="1:15" ht="3" hidden="1" customHeight="1" x14ac:dyDescent="0.25">
      <c r="A24" s="95"/>
      <c r="B24" s="95"/>
      <c r="C24" s="97"/>
      <c r="D24" s="97"/>
      <c r="E24" s="97"/>
      <c r="F24" s="44"/>
      <c r="G24" s="49"/>
      <c r="H24" s="36"/>
      <c r="I24" s="36"/>
      <c r="J24" s="46"/>
      <c r="K24" s="52"/>
    </row>
    <row r="25" spans="1:15" ht="3.75" customHeight="1" thickBot="1" x14ac:dyDescent="0.3">
      <c r="O25" s="40"/>
    </row>
    <row r="26" spans="1:15" ht="15.75" customHeight="1" x14ac:dyDescent="0.25">
      <c r="A26" s="449" t="s">
        <v>9</v>
      </c>
      <c r="B26" s="450"/>
      <c r="C26" s="450"/>
      <c r="D26" s="450"/>
      <c r="E26" s="450"/>
      <c r="F26" s="450"/>
      <c r="G26" s="450"/>
      <c r="H26" s="450"/>
      <c r="I26" s="450"/>
      <c r="J26" s="450"/>
      <c r="K26" s="450"/>
      <c r="L26" s="450"/>
      <c r="M26" s="450"/>
      <c r="N26" s="451"/>
      <c r="O26" s="41"/>
    </row>
    <row r="27" spans="1:15" ht="33.75" customHeight="1" thickBot="1" x14ac:dyDescent="0.3">
      <c r="A27" s="193" t="s">
        <v>0</v>
      </c>
      <c r="B27" s="194" t="s">
        <v>1</v>
      </c>
      <c r="C27" s="444" t="s">
        <v>2</v>
      </c>
      <c r="D27" s="444"/>
      <c r="E27" s="445" t="s">
        <v>119</v>
      </c>
      <c r="F27" s="446"/>
      <c r="G27" s="194" t="s">
        <v>121</v>
      </c>
      <c r="H27" s="194" t="s">
        <v>115</v>
      </c>
      <c r="I27" s="194" t="s">
        <v>31</v>
      </c>
      <c r="J27" s="194" t="s">
        <v>28</v>
      </c>
      <c r="K27" s="445" t="s">
        <v>120</v>
      </c>
      <c r="L27" s="446"/>
      <c r="M27" s="445" t="s">
        <v>3</v>
      </c>
      <c r="N27" s="452"/>
      <c r="O27" s="50"/>
    </row>
    <row r="28" spans="1:15" ht="15.75" customHeight="1" x14ac:dyDescent="0.25">
      <c r="A28" s="195">
        <v>1</v>
      </c>
      <c r="B28" s="196"/>
      <c r="C28" s="460"/>
      <c r="D28" s="460"/>
      <c r="E28" s="459"/>
      <c r="F28" s="459"/>
      <c r="G28" s="196"/>
      <c r="H28" s="196"/>
      <c r="I28" s="196"/>
      <c r="J28" s="197"/>
      <c r="K28" s="457">
        <f t="shared" ref="K28:K47" si="0">IFERROR(IF($N$10&lt;8333,$N$10*I28,IF(I28=3,$M$18,$M$14*I28)),"")</f>
        <v>0</v>
      </c>
      <c r="L28" s="457"/>
      <c r="M28" s="453"/>
      <c r="N28" s="454"/>
      <c r="O28" s="50"/>
    </row>
    <row r="29" spans="1:15" ht="15.75" customHeight="1" x14ac:dyDescent="0.25">
      <c r="A29" s="45">
        <v>2</v>
      </c>
      <c r="B29" s="22"/>
      <c r="C29" s="428"/>
      <c r="D29" s="428"/>
      <c r="E29" s="429"/>
      <c r="F29" s="429"/>
      <c r="G29" s="22"/>
      <c r="H29" s="22"/>
      <c r="I29" s="22"/>
      <c r="J29" s="72"/>
      <c r="K29" s="430">
        <f t="shared" si="0"/>
        <v>0</v>
      </c>
      <c r="L29" s="430"/>
      <c r="M29" s="415"/>
      <c r="N29" s="443"/>
      <c r="O29" s="50"/>
    </row>
    <row r="30" spans="1:15" ht="15.75" customHeight="1" x14ac:dyDescent="0.25">
      <c r="A30" s="45">
        <v>3</v>
      </c>
      <c r="B30" s="22"/>
      <c r="C30" s="428"/>
      <c r="D30" s="428"/>
      <c r="E30" s="429"/>
      <c r="F30" s="429"/>
      <c r="G30" s="22"/>
      <c r="H30" s="22"/>
      <c r="I30" s="22"/>
      <c r="J30" s="72"/>
      <c r="K30" s="430">
        <f t="shared" si="0"/>
        <v>0</v>
      </c>
      <c r="L30" s="430"/>
      <c r="M30" s="415"/>
      <c r="N30" s="443"/>
      <c r="O30" s="50"/>
    </row>
    <row r="31" spans="1:15" ht="15.75" customHeight="1" x14ac:dyDescent="0.25">
      <c r="A31" s="45">
        <v>4</v>
      </c>
      <c r="B31" s="22"/>
      <c r="C31" s="428"/>
      <c r="D31" s="428"/>
      <c r="E31" s="429"/>
      <c r="F31" s="429"/>
      <c r="G31" s="22"/>
      <c r="H31" s="22"/>
      <c r="I31" s="22"/>
      <c r="J31" s="72"/>
      <c r="K31" s="430">
        <f t="shared" si="0"/>
        <v>0</v>
      </c>
      <c r="L31" s="430"/>
      <c r="M31" s="415"/>
      <c r="N31" s="443"/>
      <c r="O31" s="50"/>
    </row>
    <row r="32" spans="1:15" ht="15.75" customHeight="1" x14ac:dyDescent="0.25">
      <c r="A32" s="45">
        <v>5</v>
      </c>
      <c r="B32" s="22"/>
      <c r="C32" s="428"/>
      <c r="D32" s="428"/>
      <c r="E32" s="429"/>
      <c r="F32" s="429"/>
      <c r="G32" s="22"/>
      <c r="H32" s="22"/>
      <c r="I32" s="22"/>
      <c r="J32" s="72"/>
      <c r="K32" s="430">
        <f t="shared" si="0"/>
        <v>0</v>
      </c>
      <c r="L32" s="430"/>
      <c r="M32" s="415"/>
      <c r="N32" s="443"/>
      <c r="O32" s="50"/>
    </row>
    <row r="33" spans="1:15" ht="15.75" customHeight="1" x14ac:dyDescent="0.25">
      <c r="A33" s="45">
        <v>6</v>
      </c>
      <c r="B33" s="22"/>
      <c r="C33" s="428"/>
      <c r="D33" s="428"/>
      <c r="E33" s="429"/>
      <c r="F33" s="429"/>
      <c r="G33" s="22"/>
      <c r="H33" s="22"/>
      <c r="I33" s="22"/>
      <c r="J33" s="72"/>
      <c r="K33" s="430">
        <f t="shared" si="0"/>
        <v>0</v>
      </c>
      <c r="L33" s="430"/>
      <c r="M33" s="415"/>
      <c r="N33" s="443"/>
      <c r="O33" s="50"/>
    </row>
    <row r="34" spans="1:15" ht="15.75" customHeight="1" x14ac:dyDescent="0.25">
      <c r="A34" s="45">
        <v>7</v>
      </c>
      <c r="B34" s="22"/>
      <c r="C34" s="428"/>
      <c r="D34" s="428"/>
      <c r="E34" s="429"/>
      <c r="F34" s="429"/>
      <c r="G34" s="22"/>
      <c r="H34" s="22"/>
      <c r="I34" s="22"/>
      <c r="J34" s="72"/>
      <c r="K34" s="430">
        <f t="shared" si="0"/>
        <v>0</v>
      </c>
      <c r="L34" s="430"/>
      <c r="M34" s="415"/>
      <c r="N34" s="443"/>
      <c r="O34" s="50"/>
    </row>
    <row r="35" spans="1:15" ht="15.75" customHeight="1" x14ac:dyDescent="0.25">
      <c r="A35" s="45">
        <v>8</v>
      </c>
      <c r="B35" s="22"/>
      <c r="C35" s="428"/>
      <c r="D35" s="428"/>
      <c r="E35" s="429"/>
      <c r="F35" s="429"/>
      <c r="G35" s="22"/>
      <c r="H35" s="22"/>
      <c r="I35" s="22"/>
      <c r="J35" s="72"/>
      <c r="K35" s="430">
        <f t="shared" si="0"/>
        <v>0</v>
      </c>
      <c r="L35" s="430"/>
      <c r="M35" s="415"/>
      <c r="N35" s="443"/>
      <c r="O35" s="50"/>
    </row>
    <row r="36" spans="1:15" ht="15.75" customHeight="1" x14ac:dyDescent="0.25">
      <c r="A36" s="45">
        <v>9</v>
      </c>
      <c r="B36" s="22"/>
      <c r="C36" s="428"/>
      <c r="D36" s="428"/>
      <c r="E36" s="429"/>
      <c r="F36" s="429"/>
      <c r="G36" s="22"/>
      <c r="H36" s="22"/>
      <c r="I36" s="22"/>
      <c r="J36" s="72"/>
      <c r="K36" s="430">
        <f t="shared" si="0"/>
        <v>0</v>
      </c>
      <c r="L36" s="430"/>
      <c r="M36" s="415"/>
      <c r="N36" s="443"/>
      <c r="O36" s="50"/>
    </row>
    <row r="37" spans="1:15" ht="15.75" customHeight="1" x14ac:dyDescent="0.25">
      <c r="A37" s="45">
        <v>10</v>
      </c>
      <c r="B37" s="22"/>
      <c r="C37" s="428"/>
      <c r="D37" s="428"/>
      <c r="E37" s="429"/>
      <c r="F37" s="429"/>
      <c r="G37" s="22"/>
      <c r="H37" s="22"/>
      <c r="I37" s="22"/>
      <c r="J37" s="72"/>
      <c r="K37" s="430">
        <f t="shared" si="0"/>
        <v>0</v>
      </c>
      <c r="L37" s="430"/>
      <c r="M37" s="415"/>
      <c r="N37" s="443"/>
      <c r="O37" s="50"/>
    </row>
    <row r="38" spans="1:15" ht="15.75" customHeight="1" x14ac:dyDescent="0.25">
      <c r="A38" s="45">
        <v>11</v>
      </c>
      <c r="B38" s="22"/>
      <c r="C38" s="428"/>
      <c r="D38" s="428"/>
      <c r="E38" s="429"/>
      <c r="F38" s="429"/>
      <c r="G38" s="22"/>
      <c r="H38" s="22"/>
      <c r="I38" s="22"/>
      <c r="J38" s="72"/>
      <c r="K38" s="430">
        <f t="shared" si="0"/>
        <v>0</v>
      </c>
      <c r="L38" s="430"/>
      <c r="M38" s="415"/>
      <c r="N38" s="443"/>
      <c r="O38" s="50"/>
    </row>
    <row r="39" spans="1:15" ht="15.75" customHeight="1" x14ac:dyDescent="0.25">
      <c r="A39" s="45">
        <v>12</v>
      </c>
      <c r="B39" s="22"/>
      <c r="C39" s="428"/>
      <c r="D39" s="428"/>
      <c r="E39" s="429"/>
      <c r="F39" s="429"/>
      <c r="G39" s="22"/>
      <c r="H39" s="22"/>
      <c r="I39" s="22"/>
      <c r="J39" s="72"/>
      <c r="K39" s="430">
        <f t="shared" si="0"/>
        <v>0</v>
      </c>
      <c r="L39" s="430"/>
      <c r="M39" s="415"/>
      <c r="N39" s="443"/>
      <c r="O39" s="50"/>
    </row>
    <row r="40" spans="1:15" ht="15.75" customHeight="1" x14ac:dyDescent="0.25">
      <c r="A40" s="45">
        <v>13</v>
      </c>
      <c r="B40" s="22"/>
      <c r="C40" s="428"/>
      <c r="D40" s="428"/>
      <c r="E40" s="429"/>
      <c r="F40" s="429"/>
      <c r="G40" s="22"/>
      <c r="H40" s="22"/>
      <c r="I40" s="22"/>
      <c r="J40" s="72"/>
      <c r="K40" s="430">
        <f t="shared" si="0"/>
        <v>0</v>
      </c>
      <c r="L40" s="430"/>
      <c r="M40" s="415"/>
      <c r="N40" s="443"/>
      <c r="O40" s="50"/>
    </row>
    <row r="41" spans="1:15" ht="15.75" customHeight="1" x14ac:dyDescent="0.25">
      <c r="A41" s="45">
        <v>14</v>
      </c>
      <c r="B41" s="22"/>
      <c r="C41" s="428"/>
      <c r="D41" s="428"/>
      <c r="E41" s="429"/>
      <c r="F41" s="429"/>
      <c r="G41" s="22"/>
      <c r="H41" s="22"/>
      <c r="I41" s="22"/>
      <c r="J41" s="72"/>
      <c r="K41" s="430">
        <f t="shared" si="0"/>
        <v>0</v>
      </c>
      <c r="L41" s="430"/>
      <c r="M41" s="415"/>
      <c r="N41" s="443"/>
      <c r="O41" s="50"/>
    </row>
    <row r="42" spans="1:15" ht="15.75" customHeight="1" x14ac:dyDescent="0.25">
      <c r="A42" s="45">
        <v>15</v>
      </c>
      <c r="B42" s="22"/>
      <c r="C42" s="428"/>
      <c r="D42" s="428"/>
      <c r="E42" s="429"/>
      <c r="F42" s="429"/>
      <c r="G42" s="22"/>
      <c r="H42" s="22"/>
      <c r="I42" s="22"/>
      <c r="J42" s="72"/>
      <c r="K42" s="430">
        <f t="shared" si="0"/>
        <v>0</v>
      </c>
      <c r="L42" s="430"/>
      <c r="M42" s="415"/>
      <c r="N42" s="443"/>
      <c r="O42" s="50"/>
    </row>
    <row r="43" spans="1:15" ht="15.75" customHeight="1" x14ac:dyDescent="0.25">
      <c r="A43" s="45">
        <v>16</v>
      </c>
      <c r="B43" s="22"/>
      <c r="C43" s="428"/>
      <c r="D43" s="428"/>
      <c r="E43" s="429"/>
      <c r="F43" s="429"/>
      <c r="G43" s="22"/>
      <c r="H43" s="22"/>
      <c r="I43" s="22"/>
      <c r="J43" s="72"/>
      <c r="K43" s="430">
        <f t="shared" si="0"/>
        <v>0</v>
      </c>
      <c r="L43" s="430"/>
      <c r="M43" s="415"/>
      <c r="N43" s="443"/>
      <c r="O43" s="50"/>
    </row>
    <row r="44" spans="1:15" ht="15.75" customHeight="1" x14ac:dyDescent="0.25">
      <c r="A44" s="45">
        <v>17</v>
      </c>
      <c r="B44" s="22"/>
      <c r="C44" s="428"/>
      <c r="D44" s="428"/>
      <c r="E44" s="429"/>
      <c r="F44" s="429"/>
      <c r="G44" s="22"/>
      <c r="H44" s="22"/>
      <c r="I44" s="22"/>
      <c r="J44" s="72"/>
      <c r="K44" s="430">
        <f t="shared" si="0"/>
        <v>0</v>
      </c>
      <c r="L44" s="430"/>
      <c r="M44" s="415"/>
      <c r="N44" s="443"/>
      <c r="O44" s="50"/>
    </row>
    <row r="45" spans="1:15" ht="15.75" customHeight="1" x14ac:dyDescent="0.25">
      <c r="A45" s="45">
        <v>18</v>
      </c>
      <c r="B45" s="22"/>
      <c r="C45" s="428"/>
      <c r="D45" s="428"/>
      <c r="E45" s="429"/>
      <c r="F45" s="429"/>
      <c r="G45" s="22"/>
      <c r="H45" s="22"/>
      <c r="I45" s="22"/>
      <c r="J45" s="72"/>
      <c r="K45" s="430">
        <f t="shared" si="0"/>
        <v>0</v>
      </c>
      <c r="L45" s="430"/>
      <c r="M45" s="415"/>
      <c r="N45" s="443"/>
      <c r="O45" s="50"/>
    </row>
    <row r="46" spans="1:15" x14ac:dyDescent="0.25">
      <c r="A46" s="45">
        <v>19</v>
      </c>
      <c r="B46" s="22"/>
      <c r="C46" s="428"/>
      <c r="D46" s="428"/>
      <c r="E46" s="429"/>
      <c r="F46" s="429"/>
      <c r="G46" s="22"/>
      <c r="H46" s="22"/>
      <c r="I46" s="22"/>
      <c r="J46" s="72"/>
      <c r="K46" s="430">
        <f t="shared" si="0"/>
        <v>0</v>
      </c>
      <c r="L46" s="430"/>
      <c r="M46" s="415"/>
      <c r="N46" s="443"/>
    </row>
    <row r="47" spans="1:15" ht="15.75" thickBot="1" x14ac:dyDescent="0.3">
      <c r="A47" s="198">
        <v>20</v>
      </c>
      <c r="B47" s="199"/>
      <c r="C47" s="442"/>
      <c r="D47" s="442"/>
      <c r="E47" s="441"/>
      <c r="F47" s="441"/>
      <c r="G47" s="199"/>
      <c r="H47" s="199"/>
      <c r="I47" s="199"/>
      <c r="J47" s="200"/>
      <c r="K47" s="458">
        <f t="shared" si="0"/>
        <v>0</v>
      </c>
      <c r="L47" s="458"/>
      <c r="M47" s="455"/>
      <c r="N47" s="456"/>
    </row>
    <row r="48" spans="1:15" ht="16.5" thickBot="1" x14ac:dyDescent="0.3">
      <c r="A48" s="435" t="s">
        <v>122</v>
      </c>
      <c r="B48" s="436"/>
      <c r="C48" s="436"/>
      <c r="D48" s="436"/>
      <c r="E48" s="436"/>
      <c r="F48" s="436"/>
      <c r="G48" s="436"/>
      <c r="H48" s="436"/>
      <c r="I48" s="436"/>
      <c r="J48" s="436"/>
      <c r="K48" s="437">
        <f>SUM(K28:L47)</f>
        <v>0</v>
      </c>
      <c r="L48" s="438"/>
      <c r="M48" s="439" t="s">
        <v>124</v>
      </c>
      <c r="N48" s="439"/>
    </row>
    <row r="49" spans="1:15" ht="15" customHeight="1" thickBot="1" x14ac:dyDescent="0.3">
      <c r="M49" s="440"/>
      <c r="N49" s="440"/>
    </row>
    <row r="50" spans="1:15" x14ac:dyDescent="0.25">
      <c r="A50" s="354" t="s">
        <v>55</v>
      </c>
      <c r="B50" s="355"/>
      <c r="C50" s="356"/>
      <c r="D50" s="356"/>
      <c r="E50" s="357"/>
      <c r="G50" s="354" t="s">
        <v>123</v>
      </c>
      <c r="H50" s="355"/>
      <c r="I50" s="356"/>
      <c r="J50" s="357"/>
      <c r="K50" s="60"/>
      <c r="L50" s="40"/>
      <c r="M50" s="440"/>
      <c r="N50" s="440"/>
      <c r="O50" s="40"/>
    </row>
    <row r="51" spans="1:15" x14ac:dyDescent="0.25">
      <c r="A51" s="302" t="s">
        <v>16</v>
      </c>
      <c r="B51" s="303"/>
      <c r="C51" s="336"/>
      <c r="D51" s="337"/>
      <c r="E51" s="338"/>
      <c r="G51" s="302" t="s">
        <v>16</v>
      </c>
      <c r="H51" s="303"/>
      <c r="I51" s="431"/>
      <c r="J51" s="432"/>
      <c r="K51" s="60"/>
      <c r="L51" s="40"/>
      <c r="M51" s="183"/>
      <c r="N51" s="183"/>
      <c r="O51" s="183"/>
    </row>
    <row r="52" spans="1:15" ht="15.75" thickBot="1" x14ac:dyDescent="0.3">
      <c r="A52" s="344" t="s">
        <v>10</v>
      </c>
      <c r="B52" s="345"/>
      <c r="C52" s="346"/>
      <c r="D52" s="346"/>
      <c r="E52" s="347"/>
      <c r="G52" s="344" t="s">
        <v>10</v>
      </c>
      <c r="H52" s="345"/>
      <c r="I52" s="433"/>
      <c r="J52" s="434"/>
      <c r="K52" s="60"/>
      <c r="L52" s="40"/>
      <c r="M52" s="184"/>
      <c r="N52" s="184"/>
      <c r="O52" s="184"/>
    </row>
    <row r="53" spans="1:15" ht="15.75" customHeight="1" x14ac:dyDescent="0.25">
      <c r="A53" s="41"/>
      <c r="B53" s="41"/>
      <c r="C53" s="62"/>
      <c r="D53" s="62"/>
      <c r="E53" s="62"/>
      <c r="F53" s="63"/>
      <c r="G53" s="64"/>
      <c r="H53" s="64"/>
      <c r="I53" s="62"/>
      <c r="J53" s="65"/>
      <c r="K53" s="60"/>
      <c r="L53" s="40"/>
      <c r="M53" s="84"/>
      <c r="N53" s="84"/>
      <c r="O53" s="84"/>
    </row>
    <row r="54" spans="1:15" x14ac:dyDescent="0.25">
      <c r="D54" s="62"/>
      <c r="E54" s="62"/>
      <c r="F54" s="63"/>
      <c r="G54" s="64"/>
      <c r="H54" s="64"/>
      <c r="I54" s="62"/>
      <c r="J54" s="65"/>
      <c r="K54" s="60"/>
      <c r="L54" s="40"/>
      <c r="M54" s="84"/>
      <c r="N54" s="84"/>
      <c r="O54" s="84"/>
    </row>
    <row r="74" spans="1:14" x14ac:dyDescent="0.25">
      <c r="B74" s="267" t="s">
        <v>30</v>
      </c>
      <c r="C74" s="268"/>
      <c r="D74" s="268"/>
      <c r="E74" s="268"/>
      <c r="F74" s="268"/>
      <c r="G74" s="269" t="s">
        <v>86</v>
      </c>
      <c r="H74" s="269"/>
      <c r="I74" s="269"/>
      <c r="J74" s="269"/>
      <c r="K74" s="269"/>
    </row>
    <row r="75" spans="1:14" x14ac:dyDescent="0.25">
      <c r="B75" s="268"/>
      <c r="C75" s="268"/>
      <c r="D75" s="268"/>
      <c r="E75" s="268"/>
      <c r="F75" s="268"/>
      <c r="G75" s="269"/>
      <c r="H75" s="269"/>
      <c r="I75" s="269"/>
      <c r="J75" s="269"/>
      <c r="K75" s="269"/>
      <c r="M75" s="29" t="s">
        <v>11</v>
      </c>
      <c r="N75" s="21" t="s">
        <v>12</v>
      </c>
    </row>
    <row r="76" spans="1:14" x14ac:dyDescent="0.25">
      <c r="B76" s="268"/>
      <c r="C76" s="268"/>
      <c r="D76" s="268"/>
      <c r="E76" s="268"/>
      <c r="F76" s="268"/>
      <c r="G76" s="269"/>
      <c r="H76" s="269"/>
      <c r="I76" s="269"/>
      <c r="J76" s="269"/>
      <c r="K76" s="269"/>
      <c r="M76" s="29" t="s">
        <v>5</v>
      </c>
      <c r="N76" s="21" t="s">
        <v>13</v>
      </c>
    </row>
    <row r="77" spans="1:14" x14ac:dyDescent="0.25">
      <c r="B77" s="268"/>
      <c r="C77" s="268"/>
      <c r="D77" s="268"/>
      <c r="E77" s="268"/>
      <c r="F77" s="268"/>
      <c r="G77" s="269"/>
      <c r="H77" s="269"/>
      <c r="I77" s="269"/>
      <c r="J77" s="269"/>
      <c r="K77" s="269"/>
      <c r="M77" s="29" t="s">
        <v>4</v>
      </c>
      <c r="N77" s="21" t="s">
        <v>14</v>
      </c>
    </row>
    <row r="78" spans="1:14" ht="15.75" x14ac:dyDescent="0.25">
      <c r="A78" s="7"/>
      <c r="B78" s="9"/>
      <c r="C78" s="9"/>
      <c r="D78" s="9"/>
      <c r="E78" s="9"/>
      <c r="F78" s="10"/>
      <c r="G78" s="11"/>
      <c r="H78" s="11"/>
      <c r="I78" s="11"/>
      <c r="J78" s="11"/>
      <c r="K78" s="9"/>
      <c r="L78" s="12"/>
      <c r="M78" s="6"/>
      <c r="N78" s="6"/>
    </row>
    <row r="79" spans="1:14" ht="15.75" x14ac:dyDescent="0.25">
      <c r="B79" s="9"/>
      <c r="C79" s="9"/>
      <c r="D79" s="9"/>
      <c r="E79" s="9"/>
      <c r="F79" s="10"/>
      <c r="G79" s="11"/>
      <c r="H79" s="11"/>
      <c r="I79" s="11"/>
      <c r="J79" s="11"/>
      <c r="K79" s="9"/>
      <c r="L79" s="12"/>
      <c r="M79" s="6"/>
      <c r="N79" s="6"/>
    </row>
    <row r="80" spans="1:14" ht="18" customHeight="1" x14ac:dyDescent="0.25">
      <c r="A80" s="7"/>
      <c r="B80" s="425" t="s">
        <v>17</v>
      </c>
      <c r="C80" s="425"/>
      <c r="D80" s="425"/>
      <c r="E80" s="425"/>
      <c r="F80" s="425"/>
      <c r="G80" s="7"/>
      <c r="H80" s="7"/>
      <c r="I80" s="426" t="s">
        <v>19</v>
      </c>
      <c r="J80" s="426"/>
      <c r="K80" s="17"/>
      <c r="L80" s="17"/>
      <c r="M80" s="17"/>
      <c r="N80" s="6"/>
    </row>
    <row r="81" spans="1:14" ht="18" customHeight="1" x14ac:dyDescent="0.25">
      <c r="A81" s="649"/>
      <c r="B81" s="427" t="s">
        <v>18</v>
      </c>
      <c r="C81" s="427"/>
      <c r="D81" s="427"/>
      <c r="E81" s="427"/>
      <c r="F81" s="427"/>
      <c r="G81" s="427"/>
      <c r="H81" s="7"/>
      <c r="I81" s="426" t="s">
        <v>19</v>
      </c>
      <c r="J81" s="426"/>
      <c r="K81" s="17"/>
      <c r="L81" s="17"/>
      <c r="M81" s="17"/>
      <c r="N81" s="7"/>
    </row>
    <row r="82" spans="1:14" ht="18" customHeight="1" x14ac:dyDescent="0.25">
      <c r="A82" s="649"/>
      <c r="B82" s="421" t="s">
        <v>20</v>
      </c>
      <c r="C82" s="421"/>
      <c r="D82" s="421"/>
      <c r="E82" s="421"/>
      <c r="F82" s="421"/>
      <c r="G82" s="421"/>
      <c r="H82" s="421"/>
      <c r="I82" s="7"/>
      <c r="J82" s="7"/>
      <c r="K82" s="7"/>
      <c r="L82" s="7"/>
      <c r="M82" s="7"/>
      <c r="N82" s="7"/>
    </row>
    <row r="83" spans="1:14" ht="18" customHeight="1" x14ac:dyDescent="0.25">
      <c r="A83" s="66" t="b">
        <v>0</v>
      </c>
      <c r="B83" s="422" t="s">
        <v>127</v>
      </c>
      <c r="C83" s="422"/>
      <c r="D83" s="422"/>
      <c r="E83" s="422"/>
      <c r="F83" s="422"/>
      <c r="G83" s="422"/>
      <c r="H83" s="422"/>
      <c r="I83" s="422"/>
      <c r="J83" s="422"/>
      <c r="K83" s="422"/>
      <c r="L83" s="422"/>
      <c r="M83" s="422"/>
      <c r="N83" s="422"/>
    </row>
    <row r="84" spans="1:14" ht="18" customHeight="1" x14ac:dyDescent="0.25">
      <c r="A84" s="66" t="b">
        <v>0</v>
      </c>
      <c r="B84" s="422" t="s">
        <v>21</v>
      </c>
      <c r="C84" s="422"/>
      <c r="D84" s="422"/>
      <c r="E84" s="422"/>
      <c r="F84" s="422"/>
      <c r="G84" s="422"/>
      <c r="H84" s="422"/>
      <c r="I84" s="422"/>
      <c r="J84" s="422"/>
      <c r="K84" s="422"/>
      <c r="L84" s="422"/>
      <c r="M84" s="422"/>
      <c r="N84" s="422"/>
    </row>
    <row r="85" spans="1:14" ht="18" customHeight="1" x14ac:dyDescent="0.25">
      <c r="A85" s="7"/>
      <c r="B85" s="7"/>
      <c r="C85" s="7"/>
      <c r="D85" s="7"/>
      <c r="E85" s="7"/>
      <c r="F85" s="7"/>
      <c r="G85" s="7"/>
      <c r="H85" s="7"/>
      <c r="I85" s="7"/>
      <c r="J85" s="7"/>
      <c r="K85" s="7"/>
      <c r="L85" s="7"/>
      <c r="M85" s="7"/>
      <c r="N85" s="7"/>
    </row>
    <row r="86" spans="1:14" ht="18" customHeight="1" x14ac:dyDescent="0.25">
      <c r="A86" s="7"/>
      <c r="B86" s="7"/>
      <c r="C86" s="7"/>
      <c r="D86" s="7"/>
      <c r="E86" s="7"/>
      <c r="F86" s="7"/>
      <c r="G86" s="7"/>
      <c r="H86" s="7"/>
      <c r="I86" s="7"/>
      <c r="J86" s="423" t="s">
        <v>125</v>
      </c>
      <c r="K86" s="423"/>
      <c r="L86" s="423"/>
      <c r="M86" s="423"/>
      <c r="N86" s="7"/>
    </row>
    <row r="87" spans="1:14" ht="18" customHeight="1" x14ac:dyDescent="0.25">
      <c r="A87" s="7"/>
      <c r="B87" s="7"/>
      <c r="C87" s="7"/>
      <c r="D87" s="7"/>
      <c r="E87" s="7"/>
      <c r="F87" s="7"/>
      <c r="G87" s="7"/>
      <c r="H87" s="7"/>
      <c r="I87" s="7"/>
      <c r="J87" s="14" t="s">
        <v>2</v>
      </c>
      <c r="K87" s="337" t="s">
        <v>126</v>
      </c>
      <c r="L87" s="337"/>
      <c r="M87" s="337"/>
      <c r="N87" s="7"/>
    </row>
    <row r="88" spans="1:14" ht="18" customHeight="1" x14ac:dyDescent="0.25">
      <c r="A88" s="7"/>
      <c r="B88" s="7"/>
      <c r="C88" s="7"/>
      <c r="D88" s="7"/>
      <c r="E88" s="7"/>
      <c r="F88" s="7"/>
      <c r="G88" s="7"/>
      <c r="H88" s="7"/>
      <c r="I88" s="7"/>
      <c r="J88" s="14" t="s">
        <v>16</v>
      </c>
      <c r="K88" s="424"/>
      <c r="L88" s="415"/>
      <c r="M88" s="415"/>
      <c r="N88" s="7"/>
    </row>
    <row r="89" spans="1:14" ht="18" customHeight="1" x14ac:dyDescent="0.25">
      <c r="A89" s="7"/>
      <c r="B89" s="7"/>
      <c r="C89" s="7"/>
      <c r="D89" s="7"/>
      <c r="E89" s="7"/>
      <c r="F89" s="7"/>
      <c r="G89" s="7"/>
      <c r="H89" s="7"/>
      <c r="I89" s="7"/>
      <c r="J89" s="14" t="s">
        <v>10</v>
      </c>
      <c r="K89" s="415"/>
      <c r="L89" s="415"/>
      <c r="M89" s="415"/>
      <c r="N89" s="7"/>
    </row>
    <row r="90" spans="1:14" x14ac:dyDescent="0.25">
      <c r="A90" s="7"/>
      <c r="B90" s="7"/>
      <c r="C90" s="7"/>
      <c r="D90" s="7"/>
      <c r="E90" s="7"/>
      <c r="F90" s="7"/>
      <c r="G90" s="7"/>
      <c r="H90" s="7"/>
      <c r="I90" s="7"/>
      <c r="J90" s="7"/>
      <c r="K90" s="7"/>
      <c r="L90" s="7"/>
      <c r="M90" s="7"/>
      <c r="N90" s="7"/>
    </row>
    <row r="91" spans="1:14" x14ac:dyDescent="0.25">
      <c r="A91" s="7"/>
      <c r="B91" s="18"/>
      <c r="C91" s="18"/>
      <c r="D91" s="18"/>
      <c r="E91" s="18"/>
      <c r="F91" s="18"/>
      <c r="G91" s="18"/>
      <c r="H91" s="18"/>
      <c r="I91" s="18"/>
      <c r="J91" s="18"/>
      <c r="K91" s="18"/>
      <c r="L91" s="18"/>
      <c r="M91" s="18"/>
      <c r="N91" s="18"/>
    </row>
    <row r="92" spans="1:14" x14ac:dyDescent="0.25">
      <c r="A92" s="7"/>
      <c r="B92" s="7"/>
      <c r="C92" s="7"/>
      <c r="D92" s="7"/>
      <c r="E92" s="7"/>
      <c r="F92" s="7"/>
      <c r="G92" s="7"/>
      <c r="H92" s="7"/>
      <c r="I92" s="7"/>
      <c r="J92" s="7"/>
      <c r="K92" s="7"/>
      <c r="L92" s="7"/>
      <c r="M92" s="7"/>
      <c r="N92" s="7"/>
    </row>
    <row r="93" spans="1:14" ht="28.5" x14ac:dyDescent="0.45">
      <c r="A93" s="7"/>
      <c r="B93" s="7"/>
      <c r="C93" s="416" t="s">
        <v>22</v>
      </c>
      <c r="D93" s="416"/>
      <c r="E93" s="416"/>
      <c r="F93" s="416"/>
      <c r="G93" s="416"/>
      <c r="H93" s="416"/>
      <c r="I93" s="416"/>
      <c r="J93" s="416"/>
      <c r="K93" s="416"/>
      <c r="L93" s="416"/>
      <c r="M93" s="416"/>
      <c r="N93" s="7"/>
    </row>
    <row r="94" spans="1:14" ht="72.75" customHeight="1" x14ac:dyDescent="0.25">
      <c r="A94" s="7"/>
      <c r="B94" s="7"/>
      <c r="C94" s="417" t="s">
        <v>128</v>
      </c>
      <c r="D94" s="417"/>
      <c r="E94" s="417"/>
      <c r="F94" s="417"/>
      <c r="G94" s="417"/>
      <c r="H94" s="417"/>
      <c r="I94" s="417"/>
      <c r="J94" s="417"/>
      <c r="K94" s="417"/>
      <c r="L94" s="7"/>
      <c r="M94" s="7"/>
      <c r="N94" s="7"/>
    </row>
    <row r="95" spans="1:14" ht="21" x14ac:dyDescent="0.35">
      <c r="A95" s="7"/>
      <c r="B95" s="7"/>
      <c r="C95" s="418" t="s">
        <v>26</v>
      </c>
      <c r="D95" s="418"/>
      <c r="E95" s="418"/>
      <c r="F95" s="418"/>
      <c r="G95" s="418"/>
      <c r="H95" s="418"/>
      <c r="I95" s="418"/>
      <c r="J95" s="418"/>
      <c r="K95" s="418"/>
      <c r="L95" s="418"/>
      <c r="M95" s="418"/>
      <c r="N95" s="7"/>
    </row>
    <row r="96" spans="1:14" x14ac:dyDescent="0.25">
      <c r="A96" s="7"/>
      <c r="B96" s="7"/>
      <c r="C96" s="7"/>
      <c r="D96" s="7"/>
      <c r="E96" s="7"/>
      <c r="F96" s="7"/>
      <c r="G96" s="7"/>
      <c r="H96" s="7"/>
      <c r="I96" s="7"/>
      <c r="J96" s="7"/>
      <c r="K96" s="7"/>
      <c r="L96" s="7"/>
      <c r="M96" s="7"/>
      <c r="N96" s="7"/>
    </row>
    <row r="97" spans="1:14" ht="47.25" customHeight="1" x14ac:dyDescent="0.25">
      <c r="A97" s="7"/>
      <c r="B97" s="7"/>
      <c r="C97" s="419" t="s">
        <v>129</v>
      </c>
      <c r="D97" s="419"/>
      <c r="E97" s="419"/>
      <c r="F97" s="419"/>
      <c r="G97" s="419"/>
      <c r="H97" s="419"/>
      <c r="I97" s="419"/>
      <c r="J97" s="419"/>
      <c r="K97" s="419"/>
      <c r="L97" s="419"/>
      <c r="M97" s="419"/>
      <c r="N97" s="7"/>
    </row>
    <row r="98" spans="1:14" x14ac:dyDescent="0.25">
      <c r="A98" s="7"/>
      <c r="B98" s="7"/>
      <c r="C98" s="201"/>
      <c r="D98" s="201"/>
      <c r="E98" s="201"/>
      <c r="F98" s="201"/>
      <c r="G98" s="201"/>
      <c r="H98" s="201"/>
      <c r="I98" s="201"/>
      <c r="J98" s="201"/>
      <c r="K98" s="201"/>
      <c r="L98" s="201"/>
      <c r="M98" s="201"/>
      <c r="N98" s="7"/>
    </row>
    <row r="99" spans="1:14" ht="15" customHeight="1" x14ac:dyDescent="0.25">
      <c r="A99" s="7"/>
      <c r="B99" s="7"/>
      <c r="C99" s="7"/>
      <c r="D99" s="7"/>
      <c r="E99" s="7"/>
      <c r="F99" s="7"/>
      <c r="G99" s="7"/>
      <c r="H99" s="7"/>
      <c r="I99" s="7"/>
      <c r="J99" s="7"/>
      <c r="K99" s="648" t="s">
        <v>23</v>
      </c>
      <c r="L99" s="648"/>
      <c r="M99" s="648"/>
      <c r="N99" s="7"/>
    </row>
    <row r="100" spans="1:14" x14ac:dyDescent="0.25">
      <c r="A100" s="7"/>
      <c r="B100" s="7"/>
      <c r="C100" s="7"/>
      <c r="D100" s="7"/>
      <c r="E100" s="7"/>
      <c r="F100" s="7"/>
      <c r="G100" s="7"/>
      <c r="H100" s="7"/>
      <c r="I100" s="7"/>
      <c r="J100" s="7"/>
      <c r="K100" s="648"/>
      <c r="L100" s="648"/>
      <c r="M100" s="648"/>
      <c r="N100" s="7"/>
    </row>
    <row r="101" spans="1:14" x14ac:dyDescent="0.25">
      <c r="K101" s="648"/>
      <c r="L101" s="648"/>
      <c r="M101" s="648"/>
    </row>
    <row r="102" spans="1:14" x14ac:dyDescent="0.25">
      <c r="K102" s="648"/>
      <c r="L102" s="648"/>
      <c r="M102" s="648"/>
    </row>
    <row r="103" spans="1:14" x14ac:dyDescent="0.25">
      <c r="K103" s="648"/>
      <c r="L103" s="648"/>
      <c r="M103" s="648"/>
    </row>
  </sheetData>
  <sheetProtection algorithmName="SHA-512" hashValue="MJUvKsAtZcQuSI3ZIz6C+1zcow55kqcgYEWOC05tlMDc9qhl1tDQkTXFWoAAMczKkjIWjug6ox+6daiLLMU8MA==" saltValue="hjxPw940krgnzoY1Yn2Wfg==" spinCount="100000" sheet="1" formatCells="0" formatColumns="0" formatRows="0" insertColumns="0" insertRows="0" insertHyperlinks="0" deleteColumns="0" deleteRows="0" sort="0" autoFilter="0" pivotTables="0"/>
  <mergeCells count="160">
    <mergeCell ref="A8:B8"/>
    <mergeCell ref="C8:E8"/>
    <mergeCell ref="G8:H8"/>
    <mergeCell ref="I8:J8"/>
    <mergeCell ref="A10:B10"/>
    <mergeCell ref="C10:E10"/>
    <mergeCell ref="G10:H10"/>
    <mergeCell ref="I10:J10"/>
    <mergeCell ref="B1:F4"/>
    <mergeCell ref="G1:K4"/>
    <mergeCell ref="B5:M5"/>
    <mergeCell ref="A6:E7"/>
    <mergeCell ref="G6:J7"/>
    <mergeCell ref="L6:M6"/>
    <mergeCell ref="L7:M7"/>
    <mergeCell ref="L8:M8"/>
    <mergeCell ref="A14:B14"/>
    <mergeCell ref="C14:E14"/>
    <mergeCell ref="G14:H14"/>
    <mergeCell ref="I14:J14"/>
    <mergeCell ref="A16:B16"/>
    <mergeCell ref="C16:E16"/>
    <mergeCell ref="G16:H16"/>
    <mergeCell ref="I16:J16"/>
    <mergeCell ref="L10:M10"/>
    <mergeCell ref="A12:B12"/>
    <mergeCell ref="C12:E12"/>
    <mergeCell ref="G12:H12"/>
    <mergeCell ref="I12:J12"/>
    <mergeCell ref="L12:M13"/>
    <mergeCell ref="A26:N26"/>
    <mergeCell ref="M27:N27"/>
    <mergeCell ref="M28:N28"/>
    <mergeCell ref="M46:N46"/>
    <mergeCell ref="M47:N47"/>
    <mergeCell ref="K28:L28"/>
    <mergeCell ref="K46:L46"/>
    <mergeCell ref="K47:L47"/>
    <mergeCell ref="M29:N29"/>
    <mergeCell ref="M30:N30"/>
    <mergeCell ref="K31:L31"/>
    <mergeCell ref="C29:D29"/>
    <mergeCell ref="E29:F29"/>
    <mergeCell ref="K29:L29"/>
    <mergeCell ref="C30:D30"/>
    <mergeCell ref="E30:F30"/>
    <mergeCell ref="K30:L30"/>
    <mergeCell ref="C31:D31"/>
    <mergeCell ref="E27:F27"/>
    <mergeCell ref="E28:F28"/>
    <mergeCell ref="E31:F31"/>
    <mergeCell ref="C28:D28"/>
    <mergeCell ref="M31:N31"/>
    <mergeCell ref="C32:D32"/>
    <mergeCell ref="A22:B22"/>
    <mergeCell ref="C22:E22"/>
    <mergeCell ref="G22:H22"/>
    <mergeCell ref="I22:J22"/>
    <mergeCell ref="A18:B18"/>
    <mergeCell ref="C18:E18"/>
    <mergeCell ref="G18:H18"/>
    <mergeCell ref="I18:J18"/>
    <mergeCell ref="A20:B20"/>
    <mergeCell ref="C20:E20"/>
    <mergeCell ref="G20:H20"/>
    <mergeCell ref="I20:J20"/>
    <mergeCell ref="E32:F32"/>
    <mergeCell ref="K32:L32"/>
    <mergeCell ref="M32:N32"/>
    <mergeCell ref="C27:D27"/>
    <mergeCell ref="K27:L27"/>
    <mergeCell ref="C33:D33"/>
    <mergeCell ref="E33:F33"/>
    <mergeCell ref="K33:L33"/>
    <mergeCell ref="M33:N33"/>
    <mergeCell ref="M34:N34"/>
    <mergeCell ref="C35:D35"/>
    <mergeCell ref="E35:F35"/>
    <mergeCell ref="K35:L35"/>
    <mergeCell ref="M35:N35"/>
    <mergeCell ref="K34:L34"/>
    <mergeCell ref="C36:D36"/>
    <mergeCell ref="E36:F36"/>
    <mergeCell ref="K36:L36"/>
    <mergeCell ref="M36:N36"/>
    <mergeCell ref="E34:F34"/>
    <mergeCell ref="C34:D34"/>
    <mergeCell ref="K39:L39"/>
    <mergeCell ref="M39:N39"/>
    <mergeCell ref="C40:D40"/>
    <mergeCell ref="E40:F40"/>
    <mergeCell ref="K40:L40"/>
    <mergeCell ref="M40:N40"/>
    <mergeCell ref="K37:L37"/>
    <mergeCell ref="M37:N37"/>
    <mergeCell ref="E37:F37"/>
    <mergeCell ref="C37:D37"/>
    <mergeCell ref="C38:D38"/>
    <mergeCell ref="E38:F38"/>
    <mergeCell ref="K38:L38"/>
    <mergeCell ref="M38:N38"/>
    <mergeCell ref="C39:D39"/>
    <mergeCell ref="E39:F39"/>
    <mergeCell ref="E41:F41"/>
    <mergeCell ref="C46:D46"/>
    <mergeCell ref="C47:D47"/>
    <mergeCell ref="C41:D41"/>
    <mergeCell ref="M45:N45"/>
    <mergeCell ref="E43:F43"/>
    <mergeCell ref="K43:L43"/>
    <mergeCell ref="M43:N43"/>
    <mergeCell ref="C44:D44"/>
    <mergeCell ref="E44:F44"/>
    <mergeCell ref="K44:L44"/>
    <mergeCell ref="K41:L41"/>
    <mergeCell ref="M41:N41"/>
    <mergeCell ref="M44:N44"/>
    <mergeCell ref="C42:D42"/>
    <mergeCell ref="E42:F42"/>
    <mergeCell ref="K42:L42"/>
    <mergeCell ref="M42:N42"/>
    <mergeCell ref="C43:D43"/>
    <mergeCell ref="B74:F77"/>
    <mergeCell ref="G74:K77"/>
    <mergeCell ref="A48:J48"/>
    <mergeCell ref="K48:L48"/>
    <mergeCell ref="M48:N50"/>
    <mergeCell ref="A50:B50"/>
    <mergeCell ref="C50:E50"/>
    <mergeCell ref="A51:B51"/>
    <mergeCell ref="C51:E51"/>
    <mergeCell ref="E46:F46"/>
    <mergeCell ref="E47:F47"/>
    <mergeCell ref="B80:F80"/>
    <mergeCell ref="I80:J80"/>
    <mergeCell ref="B81:G81"/>
    <mergeCell ref="I81:J81"/>
    <mergeCell ref="C45:D45"/>
    <mergeCell ref="E45:F45"/>
    <mergeCell ref="K45:L45"/>
    <mergeCell ref="I51:J51"/>
    <mergeCell ref="I52:J52"/>
    <mergeCell ref="G51:H51"/>
    <mergeCell ref="A52:B52"/>
    <mergeCell ref="C52:E52"/>
    <mergeCell ref="G52:H52"/>
    <mergeCell ref="I50:J50"/>
    <mergeCell ref="G50:H50"/>
    <mergeCell ref="K89:M89"/>
    <mergeCell ref="C93:M93"/>
    <mergeCell ref="C94:K94"/>
    <mergeCell ref="C95:M95"/>
    <mergeCell ref="C97:M97"/>
    <mergeCell ref="K99:M103"/>
    <mergeCell ref="B82:H82"/>
    <mergeCell ref="B83:N83"/>
    <mergeCell ref="B84:N84"/>
    <mergeCell ref="J86:M86"/>
    <mergeCell ref="K87:M87"/>
    <mergeCell ref="K88:M88"/>
  </mergeCells>
  <conditionalFormatting sqref="I16:J16">
    <cfRule type="cellIs" dxfId="38" priority="20" operator="equal">
      <formula>0</formula>
    </cfRule>
  </conditionalFormatting>
  <conditionalFormatting sqref="I20:J20">
    <cfRule type="cellIs" dxfId="37" priority="21" operator="equal">
      <formula>0</formula>
    </cfRule>
  </conditionalFormatting>
  <conditionalFormatting sqref="K28:K47 M28:M48">
    <cfRule type="cellIs" dxfId="36" priority="4" operator="equal">
      <formula>0</formula>
    </cfRule>
  </conditionalFormatting>
  <conditionalFormatting sqref="K48:L48">
    <cfRule type="cellIs" dxfId="35" priority="1" operator="greaterThan">
      <formula>$N$7</formula>
    </cfRule>
    <cfRule type="cellIs" dxfId="34" priority="2" operator="equal">
      <formula>0</formula>
    </cfRule>
  </conditionalFormatting>
  <conditionalFormatting sqref="N10">
    <cfRule type="cellIs" dxfId="33" priority="5" operator="equal">
      <formula>0</formula>
    </cfRule>
  </conditionalFormatting>
  <conditionalFormatting sqref="N16:O16">
    <cfRule type="cellIs" dxfId="32" priority="25" operator="equal">
      <formula>0</formula>
    </cfRule>
  </conditionalFormatting>
  <conditionalFormatting sqref="O8 N12:O12 N14:O14 N18:O18 N20:O20 N22:O22">
    <cfRule type="cellIs" dxfId="31" priority="26" operator="equal">
      <formula>0</formula>
    </cfRule>
  </conditionalFormatting>
  <pageMargins left="0.7" right="0.7" top="0.75" bottom="0.75" header="0.3" footer="0.3"/>
  <pageSetup scale="62" fitToHeight="2" orientation="portrait" r:id="rId1"/>
  <headerFooter>
    <oddFooter>&amp;CPage &amp;P&amp;Rملاحظة: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B32A0-8589-4CFE-A131-6EF7324159DF}">
  <sheetPr>
    <pageSetUpPr fitToPage="1"/>
  </sheetPr>
  <dimension ref="A1:N88"/>
  <sheetViews>
    <sheetView rightToLeft="1" view="pageLayout" topLeftCell="A2" zoomScale="90" zoomScaleNormal="100" zoomScaleSheetLayoutView="115" zoomScalePageLayoutView="90" workbookViewId="0">
      <selection activeCell="C35" activeCellId="7" sqref="C6:D6 C8:D8 H6:I6 F1:K4 M2:M4 B13:I32 L13:M32 C35:D37"/>
    </sheetView>
  </sheetViews>
  <sheetFormatPr defaultColWidth="9.140625" defaultRowHeight="15" x14ac:dyDescent="0.25"/>
  <cols>
    <col min="1" max="1" width="3.28515625" style="1" customWidth="1"/>
    <col min="2" max="2" width="15.85546875" style="1" customWidth="1"/>
    <col min="3" max="3" width="6.5703125" style="1" customWidth="1"/>
    <col min="4" max="4" width="28.7109375" style="1" customWidth="1"/>
    <col min="5" max="5" width="0.85546875" style="1" customWidth="1"/>
    <col min="6" max="6" width="10.5703125" style="1" customWidth="1"/>
    <col min="7" max="7" width="6.5703125" style="1" customWidth="1"/>
    <col min="8" max="8" width="12" style="1" customWidth="1"/>
    <col min="9" max="9" width="7.42578125" style="1" customWidth="1"/>
    <col min="10" max="10" width="0.140625" style="1" customWidth="1"/>
    <col min="11" max="11" width="22.7109375" style="1" customWidth="1"/>
    <col min="12" max="12" width="16.5703125" style="1" customWidth="1"/>
    <col min="13" max="14" width="14.5703125" style="1" customWidth="1"/>
    <col min="15" max="16384" width="9.140625" style="1"/>
  </cols>
  <sheetData>
    <row r="1" spans="1:14" ht="15" customHeight="1" x14ac:dyDescent="0.25">
      <c r="B1" s="267" t="s">
        <v>30</v>
      </c>
      <c r="C1" s="268"/>
      <c r="D1" s="268"/>
      <c r="E1" s="268"/>
      <c r="F1" s="541" t="s">
        <v>130</v>
      </c>
      <c r="G1" s="541"/>
      <c r="H1" s="541"/>
      <c r="I1" s="541"/>
      <c r="J1" s="541"/>
      <c r="K1" s="541"/>
    </row>
    <row r="2" spans="1:14" ht="15" customHeight="1" x14ac:dyDescent="0.25">
      <c r="B2" s="268"/>
      <c r="C2" s="268"/>
      <c r="D2" s="268"/>
      <c r="E2" s="268"/>
      <c r="F2" s="541"/>
      <c r="G2" s="541"/>
      <c r="H2" s="541"/>
      <c r="I2" s="541"/>
      <c r="J2" s="541"/>
      <c r="K2" s="541"/>
      <c r="L2" s="29" t="s">
        <v>11</v>
      </c>
      <c r="M2" s="207" t="s">
        <v>12</v>
      </c>
    </row>
    <row r="3" spans="1:14" ht="15" customHeight="1" x14ac:dyDescent="0.25">
      <c r="B3" s="268"/>
      <c r="C3" s="268"/>
      <c r="D3" s="268"/>
      <c r="E3" s="268"/>
      <c r="F3" s="541"/>
      <c r="G3" s="541"/>
      <c r="H3" s="541"/>
      <c r="I3" s="541"/>
      <c r="J3" s="541"/>
      <c r="K3" s="541"/>
      <c r="L3" s="29" t="s">
        <v>5</v>
      </c>
      <c r="M3" s="207" t="s">
        <v>13</v>
      </c>
    </row>
    <row r="4" spans="1:14" ht="18.75" customHeight="1" x14ac:dyDescent="0.25">
      <c r="B4" s="268"/>
      <c r="C4" s="268"/>
      <c r="D4" s="268"/>
      <c r="E4" s="268"/>
      <c r="F4" s="541"/>
      <c r="G4" s="541"/>
      <c r="H4" s="541"/>
      <c r="I4" s="541"/>
      <c r="J4" s="541"/>
      <c r="K4" s="541"/>
      <c r="L4" s="29" t="s">
        <v>4</v>
      </c>
      <c r="M4" s="207" t="s">
        <v>14</v>
      </c>
    </row>
    <row r="5" spans="1:14" ht="18.75" customHeight="1" thickBot="1" x14ac:dyDescent="0.3">
      <c r="B5" s="28"/>
      <c r="C5" s="28"/>
      <c r="D5" s="28"/>
      <c r="E5" s="28"/>
      <c r="F5" s="71"/>
      <c r="G5" s="71"/>
      <c r="H5" s="71"/>
      <c r="I5" s="71"/>
      <c r="J5" s="71"/>
      <c r="L5" s="29"/>
      <c r="M5" s="21"/>
    </row>
    <row r="6" spans="1:14" ht="16.5" thickBot="1" x14ac:dyDescent="0.3">
      <c r="A6" s="480" t="s">
        <v>6</v>
      </c>
      <c r="B6" s="481"/>
      <c r="C6" s="637">
        <f>'مكافأة التدريس'!$C$8</f>
        <v>0</v>
      </c>
      <c r="D6" s="637"/>
      <c r="E6" s="36" t="s">
        <v>25</v>
      </c>
      <c r="F6" s="482" t="s">
        <v>131</v>
      </c>
      <c r="G6" s="483"/>
      <c r="H6" s="639">
        <f>'مكافأة التدريس'!$C$12</f>
        <v>0</v>
      </c>
      <c r="I6" s="640"/>
      <c r="J6" s="37"/>
      <c r="K6" s="6"/>
      <c r="L6" s="6"/>
      <c r="M6" s="202"/>
      <c r="N6" s="180"/>
    </row>
    <row r="7" spans="1:14" ht="3" customHeight="1" x14ac:dyDescent="0.25">
      <c r="A7" s="93"/>
      <c r="B7" s="54"/>
      <c r="C7" s="92"/>
      <c r="D7" s="92"/>
      <c r="E7" s="36"/>
      <c r="F7" s="36"/>
      <c r="G7" s="30"/>
      <c r="H7" s="30"/>
      <c r="I7" s="42"/>
      <c r="K7" s="4"/>
      <c r="L7" s="5"/>
      <c r="M7" s="177"/>
      <c r="N7" s="115"/>
    </row>
    <row r="8" spans="1:14" ht="18.95" customHeight="1" thickBot="1" x14ac:dyDescent="0.3">
      <c r="A8" s="484" t="s">
        <v>8</v>
      </c>
      <c r="B8" s="485"/>
      <c r="C8" s="638">
        <f>'مكافأة التدريس'!$C$10</f>
        <v>0</v>
      </c>
      <c r="D8" s="638"/>
      <c r="E8" s="36"/>
      <c r="F8" s="486"/>
      <c r="G8" s="486"/>
      <c r="H8" s="487"/>
      <c r="I8" s="487"/>
      <c r="K8" s="6"/>
      <c r="L8" s="6"/>
      <c r="M8" s="180"/>
      <c r="N8" s="177"/>
    </row>
    <row r="9" spans="1:14" ht="3" hidden="1" customHeight="1" thickBot="1" x14ac:dyDescent="0.3">
      <c r="A9" s="95"/>
      <c r="B9" s="95"/>
      <c r="C9" s="97"/>
      <c r="D9" s="97"/>
      <c r="E9" s="44"/>
      <c r="F9" s="49"/>
      <c r="G9" s="36"/>
      <c r="H9" s="36"/>
      <c r="I9" s="46"/>
      <c r="J9" s="52"/>
    </row>
    <row r="10" spans="1:14" ht="3.75" customHeight="1" thickBot="1" x14ac:dyDescent="0.3">
      <c r="N10" s="40"/>
    </row>
    <row r="11" spans="1:14" ht="15.75" customHeight="1" x14ac:dyDescent="0.25">
      <c r="A11" s="449" t="s">
        <v>133</v>
      </c>
      <c r="B11" s="450"/>
      <c r="C11" s="450"/>
      <c r="D11" s="450"/>
      <c r="E11" s="450"/>
      <c r="F11" s="450"/>
      <c r="G11" s="450"/>
      <c r="H11" s="450"/>
      <c r="I11" s="450"/>
      <c r="J11" s="450"/>
      <c r="K11" s="450"/>
      <c r="L11" s="450"/>
      <c r="M11" s="451"/>
      <c r="N11" s="41"/>
    </row>
    <row r="12" spans="1:14" ht="33.75" customHeight="1" thickBot="1" x14ac:dyDescent="0.3">
      <c r="A12" s="193" t="s">
        <v>0</v>
      </c>
      <c r="B12" s="194" t="s">
        <v>1</v>
      </c>
      <c r="C12" s="444" t="s">
        <v>2</v>
      </c>
      <c r="D12" s="444"/>
      <c r="E12" s="445" t="s">
        <v>115</v>
      </c>
      <c r="F12" s="479"/>
      <c r="G12" s="446"/>
      <c r="H12" s="445" t="s">
        <v>31</v>
      </c>
      <c r="I12" s="446"/>
      <c r="J12" s="445" t="s">
        <v>120</v>
      </c>
      <c r="K12" s="446"/>
      <c r="L12" s="445" t="s">
        <v>3</v>
      </c>
      <c r="M12" s="452"/>
      <c r="N12" s="50"/>
    </row>
    <row r="13" spans="1:14" ht="15.75" customHeight="1" x14ac:dyDescent="0.25">
      <c r="A13" s="203">
        <v>1</v>
      </c>
      <c r="B13" s="627">
        <f>'مكافأة التدريس'!B28</f>
        <v>0</v>
      </c>
      <c r="C13" s="628">
        <f>'مكافأة التدريس'!C28</f>
        <v>0</v>
      </c>
      <c r="D13" s="628"/>
      <c r="E13" s="524">
        <f>'مكافأة التدريس'!H28</f>
        <v>0</v>
      </c>
      <c r="F13" s="524"/>
      <c r="G13" s="524"/>
      <c r="H13" s="524">
        <f>'مكافأة التدريس'!I28</f>
        <v>0</v>
      </c>
      <c r="I13" s="524"/>
      <c r="J13" s="478">
        <f>'مكافأة التدريس'!K28</f>
        <v>0</v>
      </c>
      <c r="K13" s="478"/>
      <c r="L13" s="631">
        <f>'مكافأة التدريس'!M28</f>
        <v>0</v>
      </c>
      <c r="M13" s="632"/>
      <c r="N13" s="50"/>
    </row>
    <row r="14" spans="1:14" ht="15.75" customHeight="1" x14ac:dyDescent="0.25">
      <c r="A14" s="204">
        <v>2</v>
      </c>
      <c r="B14" s="629">
        <f>'مكافأة التدريس'!B29</f>
        <v>0</v>
      </c>
      <c r="C14" s="559">
        <f>'مكافأة التدريس'!C29</f>
        <v>0</v>
      </c>
      <c r="D14" s="559"/>
      <c r="E14" s="504">
        <f>'مكافأة التدريس'!H29</f>
        <v>0</v>
      </c>
      <c r="F14" s="504"/>
      <c r="G14" s="504"/>
      <c r="H14" s="504">
        <f>'مكافأة التدريس'!I29</f>
        <v>0</v>
      </c>
      <c r="I14" s="504"/>
      <c r="J14" s="477">
        <f>'مكافأة التدريس'!K29</f>
        <v>0</v>
      </c>
      <c r="K14" s="477"/>
      <c r="L14" s="633">
        <f>'مكافأة التدريس'!M29</f>
        <v>0</v>
      </c>
      <c r="M14" s="634"/>
      <c r="N14" s="50"/>
    </row>
    <row r="15" spans="1:14" ht="15.75" customHeight="1" x14ac:dyDescent="0.25">
      <c r="A15" s="204">
        <v>3</v>
      </c>
      <c r="B15" s="629">
        <f>'مكافأة التدريس'!B30</f>
        <v>0</v>
      </c>
      <c r="C15" s="559">
        <f>'مكافأة التدريس'!C30</f>
        <v>0</v>
      </c>
      <c r="D15" s="559"/>
      <c r="E15" s="504">
        <f>'مكافأة التدريس'!H30</f>
        <v>0</v>
      </c>
      <c r="F15" s="504"/>
      <c r="G15" s="504"/>
      <c r="H15" s="504">
        <f>'مكافأة التدريس'!I30</f>
        <v>0</v>
      </c>
      <c r="I15" s="504"/>
      <c r="J15" s="477">
        <f>'مكافأة التدريس'!K30</f>
        <v>0</v>
      </c>
      <c r="K15" s="477"/>
      <c r="L15" s="633">
        <f>'مكافأة التدريس'!M30</f>
        <v>0</v>
      </c>
      <c r="M15" s="634"/>
      <c r="N15" s="50"/>
    </row>
    <row r="16" spans="1:14" ht="15.75" customHeight="1" x14ac:dyDescent="0.25">
      <c r="A16" s="204">
        <v>4</v>
      </c>
      <c r="B16" s="629">
        <f>'مكافأة التدريس'!B31</f>
        <v>0</v>
      </c>
      <c r="C16" s="559">
        <f>'مكافأة التدريس'!C31</f>
        <v>0</v>
      </c>
      <c r="D16" s="559"/>
      <c r="E16" s="504">
        <f>'مكافأة التدريس'!H31</f>
        <v>0</v>
      </c>
      <c r="F16" s="504"/>
      <c r="G16" s="504"/>
      <c r="H16" s="504">
        <f>'مكافأة التدريس'!I31</f>
        <v>0</v>
      </c>
      <c r="I16" s="504"/>
      <c r="J16" s="477">
        <f>'مكافأة التدريس'!K31</f>
        <v>0</v>
      </c>
      <c r="K16" s="477"/>
      <c r="L16" s="633">
        <f>'مكافأة التدريس'!M31</f>
        <v>0</v>
      </c>
      <c r="M16" s="634"/>
      <c r="N16" s="50"/>
    </row>
    <row r="17" spans="1:14" ht="15.75" customHeight="1" x14ac:dyDescent="0.25">
      <c r="A17" s="204">
        <v>5</v>
      </c>
      <c r="B17" s="629">
        <f>'مكافأة التدريس'!B32</f>
        <v>0</v>
      </c>
      <c r="C17" s="559">
        <f>'مكافأة التدريس'!C32</f>
        <v>0</v>
      </c>
      <c r="D17" s="559"/>
      <c r="E17" s="504">
        <f>'مكافأة التدريس'!H32</f>
        <v>0</v>
      </c>
      <c r="F17" s="504"/>
      <c r="G17" s="504"/>
      <c r="H17" s="504">
        <f>'مكافأة التدريس'!I32</f>
        <v>0</v>
      </c>
      <c r="I17" s="504"/>
      <c r="J17" s="477">
        <f>'مكافأة التدريس'!K32</f>
        <v>0</v>
      </c>
      <c r="K17" s="477"/>
      <c r="L17" s="633">
        <f>'مكافأة التدريس'!M32</f>
        <v>0</v>
      </c>
      <c r="M17" s="634"/>
      <c r="N17" s="50"/>
    </row>
    <row r="18" spans="1:14" ht="15.75" customHeight="1" x14ac:dyDescent="0.25">
      <c r="A18" s="204">
        <v>6</v>
      </c>
      <c r="B18" s="629">
        <f>'مكافأة التدريس'!B33</f>
        <v>0</v>
      </c>
      <c r="C18" s="559">
        <f>'مكافأة التدريس'!C33</f>
        <v>0</v>
      </c>
      <c r="D18" s="559"/>
      <c r="E18" s="504">
        <f>'مكافأة التدريس'!H33</f>
        <v>0</v>
      </c>
      <c r="F18" s="504"/>
      <c r="G18" s="504"/>
      <c r="H18" s="504">
        <f>'مكافأة التدريس'!I33</f>
        <v>0</v>
      </c>
      <c r="I18" s="504"/>
      <c r="J18" s="477">
        <f>'مكافأة التدريس'!K33</f>
        <v>0</v>
      </c>
      <c r="K18" s="477"/>
      <c r="L18" s="633">
        <f>'مكافأة التدريس'!M33</f>
        <v>0</v>
      </c>
      <c r="M18" s="634"/>
      <c r="N18" s="50"/>
    </row>
    <row r="19" spans="1:14" ht="15.75" customHeight="1" x14ac:dyDescent="0.25">
      <c r="A19" s="204">
        <v>7</v>
      </c>
      <c r="B19" s="629">
        <f>'مكافأة التدريس'!B34</f>
        <v>0</v>
      </c>
      <c r="C19" s="559">
        <f>'مكافأة التدريس'!C34</f>
        <v>0</v>
      </c>
      <c r="D19" s="559"/>
      <c r="E19" s="504">
        <f>'مكافأة التدريس'!H34</f>
        <v>0</v>
      </c>
      <c r="F19" s="504"/>
      <c r="G19" s="504"/>
      <c r="H19" s="504">
        <f>'مكافأة التدريس'!I34</f>
        <v>0</v>
      </c>
      <c r="I19" s="504"/>
      <c r="J19" s="477">
        <f>'مكافأة التدريس'!K34</f>
        <v>0</v>
      </c>
      <c r="K19" s="477"/>
      <c r="L19" s="633">
        <f>'مكافأة التدريس'!M34</f>
        <v>0</v>
      </c>
      <c r="M19" s="634"/>
      <c r="N19" s="50"/>
    </row>
    <row r="20" spans="1:14" ht="15.75" customHeight="1" x14ac:dyDescent="0.25">
      <c r="A20" s="204">
        <v>8</v>
      </c>
      <c r="B20" s="629">
        <f>'مكافأة التدريس'!B35</f>
        <v>0</v>
      </c>
      <c r="C20" s="559">
        <f>'مكافأة التدريس'!C35</f>
        <v>0</v>
      </c>
      <c r="D20" s="559"/>
      <c r="E20" s="504">
        <f>'مكافأة التدريس'!H35</f>
        <v>0</v>
      </c>
      <c r="F20" s="504"/>
      <c r="G20" s="504"/>
      <c r="H20" s="504">
        <f>'مكافأة التدريس'!I35</f>
        <v>0</v>
      </c>
      <c r="I20" s="504"/>
      <c r="J20" s="477">
        <f>'مكافأة التدريس'!K35</f>
        <v>0</v>
      </c>
      <c r="K20" s="477"/>
      <c r="L20" s="633">
        <f>'مكافأة التدريس'!M35</f>
        <v>0</v>
      </c>
      <c r="M20" s="634"/>
      <c r="N20" s="50"/>
    </row>
    <row r="21" spans="1:14" ht="15.75" customHeight="1" x14ac:dyDescent="0.25">
      <c r="A21" s="204">
        <v>9</v>
      </c>
      <c r="B21" s="629">
        <f>'مكافأة التدريس'!B36</f>
        <v>0</v>
      </c>
      <c r="C21" s="559">
        <f>'مكافأة التدريس'!C36</f>
        <v>0</v>
      </c>
      <c r="D21" s="559"/>
      <c r="E21" s="504">
        <f>'مكافأة التدريس'!H36</f>
        <v>0</v>
      </c>
      <c r="F21" s="504"/>
      <c r="G21" s="504"/>
      <c r="H21" s="504">
        <f>'مكافأة التدريس'!I36</f>
        <v>0</v>
      </c>
      <c r="I21" s="504"/>
      <c r="J21" s="477">
        <f>'مكافأة التدريس'!K36</f>
        <v>0</v>
      </c>
      <c r="K21" s="477"/>
      <c r="L21" s="633">
        <f>'مكافأة التدريس'!M36</f>
        <v>0</v>
      </c>
      <c r="M21" s="634"/>
      <c r="N21" s="50"/>
    </row>
    <row r="22" spans="1:14" ht="15.75" customHeight="1" x14ac:dyDescent="0.25">
      <c r="A22" s="204">
        <v>10</v>
      </c>
      <c r="B22" s="629">
        <f>'مكافأة التدريس'!B37</f>
        <v>0</v>
      </c>
      <c r="C22" s="559">
        <f>'مكافأة التدريس'!C37</f>
        <v>0</v>
      </c>
      <c r="D22" s="559"/>
      <c r="E22" s="504">
        <f>'مكافأة التدريس'!H37</f>
        <v>0</v>
      </c>
      <c r="F22" s="504"/>
      <c r="G22" s="504"/>
      <c r="H22" s="504">
        <f>'مكافأة التدريس'!I37</f>
        <v>0</v>
      </c>
      <c r="I22" s="504"/>
      <c r="J22" s="477">
        <f>'مكافأة التدريس'!K37</f>
        <v>0</v>
      </c>
      <c r="K22" s="477"/>
      <c r="L22" s="633">
        <f>'مكافأة التدريس'!M37</f>
        <v>0</v>
      </c>
      <c r="M22" s="634"/>
      <c r="N22" s="50"/>
    </row>
    <row r="23" spans="1:14" ht="15.75" customHeight="1" x14ac:dyDescent="0.25">
      <c r="A23" s="204">
        <v>11</v>
      </c>
      <c r="B23" s="629">
        <f>'مكافأة التدريس'!B38</f>
        <v>0</v>
      </c>
      <c r="C23" s="559">
        <f>'مكافأة التدريس'!C38</f>
        <v>0</v>
      </c>
      <c r="D23" s="559"/>
      <c r="E23" s="504">
        <f>'مكافأة التدريس'!H38</f>
        <v>0</v>
      </c>
      <c r="F23" s="504"/>
      <c r="G23" s="504"/>
      <c r="H23" s="504">
        <f>'مكافأة التدريس'!I38</f>
        <v>0</v>
      </c>
      <c r="I23" s="504"/>
      <c r="J23" s="477">
        <f>'مكافأة التدريس'!K38</f>
        <v>0</v>
      </c>
      <c r="K23" s="477"/>
      <c r="L23" s="633">
        <f>'مكافأة التدريس'!M38</f>
        <v>0</v>
      </c>
      <c r="M23" s="634"/>
      <c r="N23" s="50"/>
    </row>
    <row r="24" spans="1:14" ht="15.75" customHeight="1" x14ac:dyDescent="0.25">
      <c r="A24" s="204">
        <v>12</v>
      </c>
      <c r="B24" s="629">
        <f>'مكافأة التدريس'!B39</f>
        <v>0</v>
      </c>
      <c r="C24" s="559">
        <f>'مكافأة التدريس'!C39</f>
        <v>0</v>
      </c>
      <c r="D24" s="559"/>
      <c r="E24" s="504">
        <f>'مكافأة التدريس'!H39</f>
        <v>0</v>
      </c>
      <c r="F24" s="504"/>
      <c r="G24" s="504"/>
      <c r="H24" s="504">
        <f>'مكافأة التدريس'!I39</f>
        <v>0</v>
      </c>
      <c r="I24" s="504"/>
      <c r="J24" s="477">
        <f>'مكافأة التدريس'!K39</f>
        <v>0</v>
      </c>
      <c r="K24" s="477"/>
      <c r="L24" s="633">
        <f>'مكافأة التدريس'!M39</f>
        <v>0</v>
      </c>
      <c r="M24" s="634"/>
      <c r="N24" s="50"/>
    </row>
    <row r="25" spans="1:14" ht="15.75" customHeight="1" x14ac:dyDescent="0.25">
      <c r="A25" s="204">
        <v>13</v>
      </c>
      <c r="B25" s="629">
        <f>'مكافأة التدريس'!B40</f>
        <v>0</v>
      </c>
      <c r="C25" s="559">
        <f>'مكافأة التدريس'!C40</f>
        <v>0</v>
      </c>
      <c r="D25" s="559"/>
      <c r="E25" s="504">
        <f>'مكافأة التدريس'!H40</f>
        <v>0</v>
      </c>
      <c r="F25" s="504"/>
      <c r="G25" s="504"/>
      <c r="H25" s="504">
        <f>'مكافأة التدريس'!I40</f>
        <v>0</v>
      </c>
      <c r="I25" s="504"/>
      <c r="J25" s="477">
        <f>'مكافأة التدريس'!K40</f>
        <v>0</v>
      </c>
      <c r="K25" s="477"/>
      <c r="L25" s="633">
        <f>'مكافأة التدريس'!M40</f>
        <v>0</v>
      </c>
      <c r="M25" s="634"/>
      <c r="N25" s="50"/>
    </row>
    <row r="26" spans="1:14" ht="15.75" customHeight="1" x14ac:dyDescent="0.25">
      <c r="A26" s="204">
        <v>14</v>
      </c>
      <c r="B26" s="629">
        <f>'مكافأة التدريس'!B41</f>
        <v>0</v>
      </c>
      <c r="C26" s="559">
        <f>'مكافأة التدريس'!C41</f>
        <v>0</v>
      </c>
      <c r="D26" s="559"/>
      <c r="E26" s="504">
        <f>'مكافأة التدريس'!H41</f>
        <v>0</v>
      </c>
      <c r="F26" s="504"/>
      <c r="G26" s="504"/>
      <c r="H26" s="504">
        <f>'مكافأة التدريس'!I41</f>
        <v>0</v>
      </c>
      <c r="I26" s="504"/>
      <c r="J26" s="477">
        <f>'مكافأة التدريس'!K41</f>
        <v>0</v>
      </c>
      <c r="K26" s="477"/>
      <c r="L26" s="633">
        <f>'مكافأة التدريس'!M41</f>
        <v>0</v>
      </c>
      <c r="M26" s="634"/>
      <c r="N26" s="50"/>
    </row>
    <row r="27" spans="1:14" ht="15.75" customHeight="1" x14ac:dyDescent="0.25">
      <c r="A27" s="204">
        <v>15</v>
      </c>
      <c r="B27" s="629">
        <f>'مكافأة التدريس'!B42</f>
        <v>0</v>
      </c>
      <c r="C27" s="559">
        <f>'مكافأة التدريس'!C42</f>
        <v>0</v>
      </c>
      <c r="D27" s="559"/>
      <c r="E27" s="504">
        <f>'مكافأة التدريس'!H42</f>
        <v>0</v>
      </c>
      <c r="F27" s="504"/>
      <c r="G27" s="504"/>
      <c r="H27" s="504">
        <f>'مكافأة التدريس'!I42</f>
        <v>0</v>
      </c>
      <c r="I27" s="504"/>
      <c r="J27" s="477">
        <f>'مكافأة التدريس'!K42</f>
        <v>0</v>
      </c>
      <c r="K27" s="477"/>
      <c r="L27" s="633">
        <f>'مكافأة التدريس'!M42</f>
        <v>0</v>
      </c>
      <c r="M27" s="634"/>
      <c r="N27" s="50"/>
    </row>
    <row r="28" spans="1:14" ht="15.75" customHeight="1" x14ac:dyDescent="0.25">
      <c r="A28" s="204">
        <v>16</v>
      </c>
      <c r="B28" s="629">
        <f>'مكافأة التدريس'!B43</f>
        <v>0</v>
      </c>
      <c r="C28" s="559">
        <f>'مكافأة التدريس'!C43</f>
        <v>0</v>
      </c>
      <c r="D28" s="559"/>
      <c r="E28" s="504">
        <f>'مكافأة التدريس'!H43</f>
        <v>0</v>
      </c>
      <c r="F28" s="504"/>
      <c r="G28" s="504"/>
      <c r="H28" s="504">
        <f>'مكافأة التدريس'!I43</f>
        <v>0</v>
      </c>
      <c r="I28" s="504"/>
      <c r="J28" s="477">
        <f>'مكافأة التدريس'!K43</f>
        <v>0</v>
      </c>
      <c r="K28" s="477"/>
      <c r="L28" s="633">
        <f>'مكافأة التدريس'!M43</f>
        <v>0</v>
      </c>
      <c r="M28" s="634"/>
      <c r="N28" s="50"/>
    </row>
    <row r="29" spans="1:14" ht="15.75" customHeight="1" x14ac:dyDescent="0.25">
      <c r="A29" s="204">
        <v>17</v>
      </c>
      <c r="B29" s="629">
        <f>'مكافأة التدريس'!B44</f>
        <v>0</v>
      </c>
      <c r="C29" s="559">
        <f>'مكافأة التدريس'!C44</f>
        <v>0</v>
      </c>
      <c r="D29" s="559"/>
      <c r="E29" s="504">
        <f>'مكافأة التدريس'!H44</f>
        <v>0</v>
      </c>
      <c r="F29" s="504"/>
      <c r="G29" s="504"/>
      <c r="H29" s="504">
        <f>'مكافأة التدريس'!I44</f>
        <v>0</v>
      </c>
      <c r="I29" s="504"/>
      <c r="J29" s="477">
        <f>'مكافأة التدريس'!K44</f>
        <v>0</v>
      </c>
      <c r="K29" s="477"/>
      <c r="L29" s="633">
        <f>'مكافأة التدريس'!M44</f>
        <v>0</v>
      </c>
      <c r="M29" s="634"/>
      <c r="N29" s="50"/>
    </row>
    <row r="30" spans="1:14" ht="15.75" customHeight="1" x14ac:dyDescent="0.25">
      <c r="A30" s="204">
        <v>18</v>
      </c>
      <c r="B30" s="629">
        <f>'مكافأة التدريس'!B45</f>
        <v>0</v>
      </c>
      <c r="C30" s="559">
        <f>'مكافأة التدريس'!C45</f>
        <v>0</v>
      </c>
      <c r="D30" s="559"/>
      <c r="E30" s="504">
        <f>'مكافأة التدريس'!H45</f>
        <v>0</v>
      </c>
      <c r="F30" s="504"/>
      <c r="G30" s="504"/>
      <c r="H30" s="504">
        <f>'مكافأة التدريس'!I45</f>
        <v>0</v>
      </c>
      <c r="I30" s="504"/>
      <c r="J30" s="477">
        <f>'مكافأة التدريس'!K45</f>
        <v>0</v>
      </c>
      <c r="K30" s="477"/>
      <c r="L30" s="633">
        <f>'مكافأة التدريس'!M45</f>
        <v>0</v>
      </c>
      <c r="M30" s="634"/>
      <c r="N30" s="50"/>
    </row>
    <row r="31" spans="1:14" x14ac:dyDescent="0.25">
      <c r="A31" s="204">
        <v>19</v>
      </c>
      <c r="B31" s="629">
        <f>'مكافأة التدريس'!B46</f>
        <v>0</v>
      </c>
      <c r="C31" s="559">
        <f>'مكافأة التدريس'!C46</f>
        <v>0</v>
      </c>
      <c r="D31" s="559"/>
      <c r="E31" s="504">
        <f>'مكافأة التدريس'!H46</f>
        <v>0</v>
      </c>
      <c r="F31" s="504"/>
      <c r="G31" s="504"/>
      <c r="H31" s="504">
        <f>'مكافأة التدريس'!I46</f>
        <v>0</v>
      </c>
      <c r="I31" s="504"/>
      <c r="J31" s="477">
        <f>'مكافأة التدريس'!K46</f>
        <v>0</v>
      </c>
      <c r="K31" s="477"/>
      <c r="L31" s="633">
        <f>'مكافأة التدريس'!M46</f>
        <v>0</v>
      </c>
      <c r="M31" s="634"/>
    </row>
    <row r="32" spans="1:14" ht="15.75" thickBot="1" x14ac:dyDescent="0.3">
      <c r="A32" s="205">
        <v>20</v>
      </c>
      <c r="B32" s="630">
        <f>'مكافأة التدريس'!B47</f>
        <v>0</v>
      </c>
      <c r="C32" s="557">
        <f>'مكافأة التدريس'!C47</f>
        <v>0</v>
      </c>
      <c r="D32" s="557"/>
      <c r="E32" s="505">
        <f>'مكافأة التدريس'!H47</f>
        <v>0</v>
      </c>
      <c r="F32" s="505"/>
      <c r="G32" s="505"/>
      <c r="H32" s="505">
        <f>'مكافأة التدريس'!I47</f>
        <v>0</v>
      </c>
      <c r="I32" s="505"/>
      <c r="J32" s="469">
        <f>'مكافأة التدريس'!K47</f>
        <v>0</v>
      </c>
      <c r="K32" s="469"/>
      <c r="L32" s="635">
        <f>'مكافأة التدريس'!M47</f>
        <v>0</v>
      </c>
      <c r="M32" s="636"/>
    </row>
    <row r="33" spans="1:14" ht="16.5" thickBot="1" x14ac:dyDescent="0.3">
      <c r="A33" s="435" t="s">
        <v>122</v>
      </c>
      <c r="B33" s="472"/>
      <c r="C33" s="472"/>
      <c r="D33" s="472"/>
      <c r="E33" s="472"/>
      <c r="F33" s="472"/>
      <c r="G33" s="472"/>
      <c r="H33" s="472"/>
      <c r="I33" s="472"/>
      <c r="J33" s="473">
        <f>SUM(J13:K32)</f>
        <v>0</v>
      </c>
      <c r="K33" s="474"/>
      <c r="L33" s="440"/>
      <c r="M33" s="440"/>
    </row>
    <row r="34" spans="1:14" ht="15" customHeight="1" thickBot="1" x14ac:dyDescent="0.3">
      <c r="L34" s="440"/>
      <c r="M34" s="440"/>
    </row>
    <row r="35" spans="1:14" x14ac:dyDescent="0.25">
      <c r="A35" s="354" t="s">
        <v>134</v>
      </c>
      <c r="B35" s="355"/>
      <c r="C35" s="641">
        <f>'مكافأة التدريس'!C50</f>
        <v>0</v>
      </c>
      <c r="D35" s="642"/>
      <c r="F35" s="40"/>
      <c r="G35" s="40"/>
      <c r="H35" s="40"/>
      <c r="I35" s="206"/>
      <c r="J35" s="206"/>
      <c r="K35" s="206"/>
      <c r="L35" s="440"/>
      <c r="M35" s="440"/>
      <c r="N35" s="40"/>
    </row>
    <row r="36" spans="1:14" x14ac:dyDescent="0.25">
      <c r="A36" s="302" t="s">
        <v>16</v>
      </c>
      <c r="B36" s="303"/>
      <c r="C36" s="643">
        <f>'مكافأة التدريس'!C51</f>
        <v>0</v>
      </c>
      <c r="D36" s="644"/>
      <c r="F36" s="40"/>
      <c r="G36" s="40"/>
      <c r="H36" s="40"/>
      <c r="I36" s="2"/>
      <c r="J36" s="2"/>
      <c r="K36" s="2"/>
      <c r="L36" s="183"/>
      <c r="M36" s="183"/>
      <c r="N36" s="183"/>
    </row>
    <row r="37" spans="1:14" ht="15.75" thickBot="1" x14ac:dyDescent="0.3">
      <c r="A37" s="344" t="s">
        <v>10</v>
      </c>
      <c r="B37" s="345"/>
      <c r="C37" s="645">
        <f>'مكافأة التدريس'!C52</f>
        <v>0</v>
      </c>
      <c r="D37" s="646"/>
      <c r="F37" s="40"/>
      <c r="G37" s="40"/>
      <c r="H37" s="40"/>
      <c r="I37" s="2"/>
      <c r="J37" s="2"/>
      <c r="K37" s="2"/>
      <c r="L37" s="184"/>
      <c r="M37" s="184"/>
      <c r="N37" s="184"/>
    </row>
    <row r="38" spans="1:14" ht="15.75" customHeight="1" x14ac:dyDescent="0.25">
      <c r="A38" s="41"/>
      <c r="B38" s="41"/>
      <c r="C38" s="62"/>
      <c r="D38" s="62"/>
      <c r="E38" s="63"/>
      <c r="F38" s="64"/>
      <c r="G38" s="64"/>
      <c r="H38" s="62"/>
      <c r="I38" s="65"/>
      <c r="J38" s="60"/>
      <c r="K38" s="40"/>
      <c r="L38" s="84"/>
      <c r="M38" s="84"/>
      <c r="N38" s="84"/>
    </row>
    <row r="39" spans="1:14" x14ac:dyDescent="0.25">
      <c r="D39" s="62"/>
      <c r="E39" s="63"/>
      <c r="F39" s="64"/>
      <c r="G39" s="64"/>
      <c r="H39" s="62"/>
      <c r="I39" s="65"/>
      <c r="J39" s="60"/>
      <c r="K39" s="40"/>
      <c r="L39" s="84"/>
      <c r="M39" s="84"/>
      <c r="N39" s="84"/>
    </row>
    <row r="59" spans="1:13" x14ac:dyDescent="0.25">
      <c r="B59" s="267" t="s">
        <v>30</v>
      </c>
      <c r="C59" s="268"/>
      <c r="D59" s="268"/>
      <c r="E59" s="268"/>
      <c r="F59" s="269" t="s">
        <v>86</v>
      </c>
      <c r="G59" s="269"/>
      <c r="H59" s="269"/>
      <c r="I59" s="269"/>
      <c r="J59" s="269"/>
    </row>
    <row r="60" spans="1:13" x14ac:dyDescent="0.25">
      <c r="B60" s="268"/>
      <c r="C60" s="268"/>
      <c r="D60" s="268"/>
      <c r="E60" s="268"/>
      <c r="F60" s="269"/>
      <c r="G60" s="269"/>
      <c r="H60" s="269"/>
      <c r="I60" s="269"/>
      <c r="J60" s="269"/>
      <c r="L60" s="29" t="s">
        <v>11</v>
      </c>
      <c r="M60" s="21" t="s">
        <v>12</v>
      </c>
    </row>
    <row r="61" spans="1:13" x14ac:dyDescent="0.25">
      <c r="B61" s="268"/>
      <c r="C61" s="268"/>
      <c r="D61" s="268"/>
      <c r="E61" s="268"/>
      <c r="F61" s="269"/>
      <c r="G61" s="269"/>
      <c r="H61" s="269"/>
      <c r="I61" s="269"/>
      <c r="J61" s="269"/>
      <c r="L61" s="29" t="s">
        <v>5</v>
      </c>
      <c r="M61" s="21" t="s">
        <v>13</v>
      </c>
    </row>
    <row r="62" spans="1:13" x14ac:dyDescent="0.25">
      <c r="B62" s="268"/>
      <c r="C62" s="268"/>
      <c r="D62" s="268"/>
      <c r="E62" s="268"/>
      <c r="F62" s="269"/>
      <c r="G62" s="269"/>
      <c r="H62" s="269"/>
      <c r="I62" s="269"/>
      <c r="J62" s="269"/>
      <c r="L62" s="29" t="s">
        <v>4</v>
      </c>
      <c r="M62" s="21" t="s">
        <v>14</v>
      </c>
    </row>
    <row r="63" spans="1:13" ht="15.75" x14ac:dyDescent="0.25">
      <c r="A63" s="7"/>
      <c r="B63" s="9"/>
      <c r="C63" s="9"/>
      <c r="D63" s="9"/>
      <c r="E63" s="10"/>
      <c r="F63" s="11"/>
      <c r="G63" s="11"/>
      <c r="H63" s="11"/>
      <c r="I63" s="11"/>
      <c r="J63" s="9"/>
      <c r="K63" s="12"/>
      <c r="L63" s="6"/>
      <c r="M63" s="6"/>
    </row>
    <row r="64" spans="1:13" ht="15.75" x14ac:dyDescent="0.25">
      <c r="B64" s="9"/>
      <c r="C64" s="9"/>
      <c r="D64" s="9"/>
      <c r="E64" s="10"/>
      <c r="F64" s="11"/>
      <c r="G64" s="11"/>
      <c r="H64" s="11"/>
      <c r="I64" s="11"/>
      <c r="J64" s="9"/>
      <c r="K64" s="12"/>
      <c r="L64" s="6"/>
      <c r="M64" s="6"/>
    </row>
    <row r="65" spans="1:13" ht="18" customHeight="1" x14ac:dyDescent="0.25">
      <c r="A65" s="7"/>
      <c r="B65" s="425" t="s">
        <v>17</v>
      </c>
      <c r="C65" s="425"/>
      <c r="D65" s="425"/>
      <c r="E65" s="425"/>
      <c r="F65" s="7"/>
      <c r="G65" s="7"/>
      <c r="H65" s="426" t="s">
        <v>19</v>
      </c>
      <c r="I65" s="426"/>
      <c r="J65" s="17"/>
      <c r="K65" s="17"/>
      <c r="L65" s="17"/>
      <c r="M65" s="6"/>
    </row>
    <row r="66" spans="1:13" ht="18" customHeight="1" x14ac:dyDescent="0.25">
      <c r="A66" s="7"/>
      <c r="B66" s="427" t="s">
        <v>18</v>
      </c>
      <c r="C66" s="427"/>
      <c r="D66" s="427"/>
      <c r="E66" s="427"/>
      <c r="F66" s="427"/>
      <c r="G66" s="7"/>
      <c r="H66" s="426" t="s">
        <v>19</v>
      </c>
      <c r="I66" s="426"/>
      <c r="J66" s="17"/>
      <c r="K66" s="17"/>
      <c r="L66" s="17"/>
      <c r="M66" s="7"/>
    </row>
    <row r="67" spans="1:13" ht="18" customHeight="1" x14ac:dyDescent="0.25">
      <c r="A67" s="7"/>
      <c r="B67" s="421" t="s">
        <v>20</v>
      </c>
      <c r="C67" s="421"/>
      <c r="D67" s="421"/>
      <c r="E67" s="421"/>
      <c r="F67" s="421"/>
      <c r="G67" s="421"/>
      <c r="H67" s="7"/>
      <c r="I67" s="7"/>
      <c r="J67" s="7"/>
      <c r="K67" s="7"/>
      <c r="L67" s="7"/>
      <c r="M67" s="7"/>
    </row>
    <row r="68" spans="1:13" ht="18" customHeight="1" x14ac:dyDescent="0.25">
      <c r="A68" s="66" t="b">
        <v>0</v>
      </c>
      <c r="B68" s="422" t="s">
        <v>127</v>
      </c>
      <c r="C68" s="422"/>
      <c r="D68" s="422"/>
      <c r="E68" s="422"/>
      <c r="F68" s="422"/>
      <c r="G68" s="422"/>
      <c r="H68" s="422"/>
      <c r="I68" s="422"/>
      <c r="J68" s="422"/>
      <c r="K68" s="422"/>
      <c r="L68" s="422"/>
      <c r="M68" s="422"/>
    </row>
    <row r="69" spans="1:13" ht="18" customHeight="1" x14ac:dyDescent="0.25">
      <c r="A69" s="66" t="b">
        <v>0</v>
      </c>
      <c r="B69" s="422" t="s">
        <v>21</v>
      </c>
      <c r="C69" s="422"/>
      <c r="D69" s="422"/>
      <c r="E69" s="422"/>
      <c r="F69" s="422"/>
      <c r="G69" s="422"/>
      <c r="H69" s="422"/>
      <c r="I69" s="422"/>
      <c r="J69" s="422"/>
      <c r="K69" s="422"/>
      <c r="L69" s="422"/>
      <c r="M69" s="422"/>
    </row>
    <row r="70" spans="1:13" ht="18" customHeight="1" x14ac:dyDescent="0.25">
      <c r="A70" s="7"/>
      <c r="B70" s="7"/>
      <c r="C70" s="7"/>
      <c r="D70" s="7"/>
      <c r="E70" s="7"/>
      <c r="F70" s="7"/>
      <c r="G70" s="7"/>
      <c r="H70" s="7"/>
      <c r="I70" s="7"/>
      <c r="J70" s="7"/>
      <c r="K70" s="7"/>
      <c r="L70" s="7"/>
      <c r="M70" s="7"/>
    </row>
    <row r="71" spans="1:13" ht="18" customHeight="1" x14ac:dyDescent="0.25">
      <c r="A71" s="7"/>
      <c r="B71" s="7"/>
      <c r="C71" s="7"/>
      <c r="D71" s="7"/>
      <c r="E71" s="7"/>
      <c r="F71" s="7"/>
      <c r="G71" s="7"/>
      <c r="H71" s="7"/>
      <c r="I71" s="423" t="s">
        <v>125</v>
      </c>
      <c r="J71" s="423"/>
      <c r="K71" s="423"/>
      <c r="L71" s="423"/>
      <c r="M71" s="7"/>
    </row>
    <row r="72" spans="1:13" ht="18" customHeight="1" x14ac:dyDescent="0.25">
      <c r="A72" s="7"/>
      <c r="B72" s="7"/>
      <c r="C72" s="7"/>
      <c r="D72" s="7"/>
      <c r="E72" s="7"/>
      <c r="F72" s="7"/>
      <c r="G72" s="7"/>
      <c r="H72" s="7"/>
      <c r="I72" s="14" t="s">
        <v>2</v>
      </c>
      <c r="J72" s="337" t="s">
        <v>126</v>
      </c>
      <c r="K72" s="337"/>
      <c r="L72" s="337"/>
      <c r="M72" s="7"/>
    </row>
    <row r="73" spans="1:13" ht="18" customHeight="1" x14ac:dyDescent="0.25">
      <c r="A73" s="7"/>
      <c r="B73" s="7"/>
      <c r="C73" s="7"/>
      <c r="D73" s="7"/>
      <c r="E73" s="7"/>
      <c r="F73" s="7"/>
      <c r="G73" s="7"/>
      <c r="H73" s="7"/>
      <c r="I73" s="14" t="s">
        <v>16</v>
      </c>
      <c r="J73" s="424"/>
      <c r="K73" s="415"/>
      <c r="L73" s="415"/>
      <c r="M73" s="7"/>
    </row>
    <row r="74" spans="1:13" ht="18" customHeight="1" x14ac:dyDescent="0.25">
      <c r="A74" s="7"/>
      <c r="B74" s="7"/>
      <c r="C74" s="7"/>
      <c r="D74" s="7"/>
      <c r="E74" s="7"/>
      <c r="F74" s="7"/>
      <c r="G74" s="7"/>
      <c r="H74" s="7"/>
      <c r="I74" s="14" t="s">
        <v>10</v>
      </c>
      <c r="J74" s="415"/>
      <c r="K74" s="415"/>
      <c r="L74" s="415"/>
      <c r="M74" s="7"/>
    </row>
    <row r="75" spans="1:13" x14ac:dyDescent="0.25">
      <c r="A75" s="7"/>
      <c r="B75" s="7"/>
      <c r="C75" s="7"/>
      <c r="D75" s="7"/>
      <c r="E75" s="7"/>
      <c r="F75" s="7"/>
      <c r="G75" s="7"/>
      <c r="H75" s="7"/>
      <c r="I75" s="7"/>
      <c r="J75" s="7"/>
      <c r="K75" s="7"/>
      <c r="L75" s="7"/>
      <c r="M75" s="7"/>
    </row>
    <row r="76" spans="1:13" x14ac:dyDescent="0.25">
      <c r="A76" s="7"/>
      <c r="B76" s="18"/>
      <c r="C76" s="18"/>
      <c r="D76" s="18"/>
      <c r="E76" s="18"/>
      <c r="F76" s="18"/>
      <c r="G76" s="18"/>
      <c r="H76" s="18"/>
      <c r="I76" s="18"/>
      <c r="J76" s="18"/>
      <c r="K76" s="18"/>
      <c r="L76" s="18"/>
      <c r="M76" s="18"/>
    </row>
    <row r="77" spans="1:13" x14ac:dyDescent="0.25">
      <c r="A77" s="7"/>
      <c r="B77" s="7"/>
      <c r="C77" s="7"/>
      <c r="D77" s="7"/>
      <c r="E77" s="7"/>
      <c r="F77" s="7"/>
      <c r="G77" s="7"/>
      <c r="H77" s="7"/>
      <c r="I77" s="7"/>
      <c r="J77" s="7"/>
      <c r="K77" s="7"/>
      <c r="L77" s="7"/>
      <c r="M77" s="7"/>
    </row>
    <row r="78" spans="1:13" ht="28.5" x14ac:dyDescent="0.45">
      <c r="A78" s="7"/>
      <c r="B78" s="7"/>
      <c r="C78" s="416" t="s">
        <v>22</v>
      </c>
      <c r="D78" s="416"/>
      <c r="E78" s="416"/>
      <c r="F78" s="416"/>
      <c r="G78" s="416"/>
      <c r="H78" s="416"/>
      <c r="I78" s="416"/>
      <c r="J78" s="416"/>
      <c r="K78" s="416"/>
      <c r="L78" s="416"/>
      <c r="M78" s="7"/>
    </row>
    <row r="79" spans="1:13" ht="72.75" customHeight="1" x14ac:dyDescent="0.25">
      <c r="A79" s="7"/>
      <c r="B79" s="7"/>
      <c r="C79" s="417" t="s">
        <v>128</v>
      </c>
      <c r="D79" s="417"/>
      <c r="E79" s="417"/>
      <c r="F79" s="417"/>
      <c r="G79" s="417"/>
      <c r="H79" s="417"/>
      <c r="I79" s="417"/>
      <c r="J79" s="417"/>
      <c r="K79" s="7"/>
      <c r="L79" s="7"/>
      <c r="M79" s="7"/>
    </row>
    <row r="80" spans="1:13" ht="21" x14ac:dyDescent="0.35">
      <c r="A80" s="7"/>
      <c r="B80" s="7"/>
      <c r="C80" s="418" t="s">
        <v>26</v>
      </c>
      <c r="D80" s="418"/>
      <c r="E80" s="418"/>
      <c r="F80" s="418"/>
      <c r="G80" s="418"/>
      <c r="H80" s="418"/>
      <c r="I80" s="418"/>
      <c r="J80" s="418"/>
      <c r="K80" s="418"/>
      <c r="L80" s="418"/>
      <c r="M80" s="7"/>
    </row>
    <row r="81" spans="1:13" x14ac:dyDescent="0.25">
      <c r="A81" s="7"/>
      <c r="B81" s="7"/>
      <c r="C81" s="7"/>
      <c r="D81" s="7"/>
      <c r="E81" s="7"/>
      <c r="F81" s="7"/>
      <c r="G81" s="7"/>
      <c r="H81" s="7"/>
      <c r="I81" s="7"/>
      <c r="J81" s="7"/>
      <c r="K81" s="7"/>
      <c r="L81" s="7"/>
      <c r="M81" s="7"/>
    </row>
    <row r="82" spans="1:13" ht="47.25" customHeight="1" x14ac:dyDescent="0.25">
      <c r="A82" s="7"/>
      <c r="B82" s="7"/>
      <c r="C82" s="419" t="s">
        <v>129</v>
      </c>
      <c r="D82" s="419"/>
      <c r="E82" s="419"/>
      <c r="F82" s="419"/>
      <c r="G82" s="419"/>
      <c r="H82" s="419"/>
      <c r="I82" s="419"/>
      <c r="J82" s="419"/>
      <c r="K82" s="419"/>
      <c r="L82" s="419"/>
      <c r="M82" s="7"/>
    </row>
    <row r="83" spans="1:13" x14ac:dyDescent="0.25">
      <c r="A83" s="7"/>
      <c r="B83" s="7"/>
      <c r="C83" s="201"/>
      <c r="D83" s="201"/>
      <c r="E83" s="201"/>
      <c r="F83" s="201"/>
      <c r="G83" s="201"/>
      <c r="H83" s="201"/>
      <c r="I83" s="201"/>
      <c r="J83" s="201"/>
      <c r="K83" s="201"/>
      <c r="L83" s="201"/>
      <c r="M83" s="7"/>
    </row>
    <row r="84" spans="1:13" ht="15" customHeight="1" x14ac:dyDescent="0.25">
      <c r="A84" s="7"/>
      <c r="B84" s="7"/>
      <c r="C84" s="7"/>
      <c r="D84" s="7"/>
      <c r="E84" s="7"/>
      <c r="F84" s="7"/>
      <c r="G84" s="7"/>
      <c r="H84" s="7"/>
      <c r="I84" s="7"/>
      <c r="J84" s="420" t="s">
        <v>23</v>
      </c>
      <c r="K84" s="420"/>
      <c r="L84" s="420"/>
      <c r="M84" s="7"/>
    </row>
    <row r="85" spans="1:13" x14ac:dyDescent="0.25">
      <c r="A85" s="7"/>
      <c r="B85" s="7"/>
      <c r="C85" s="7"/>
      <c r="D85" s="7"/>
      <c r="E85" s="7"/>
      <c r="F85" s="7"/>
      <c r="G85" s="7"/>
      <c r="H85" s="7"/>
      <c r="I85" s="7"/>
      <c r="J85" s="420"/>
      <c r="K85" s="420"/>
      <c r="L85" s="420"/>
      <c r="M85" s="7"/>
    </row>
    <row r="86" spans="1:13" x14ac:dyDescent="0.25">
      <c r="J86" s="420"/>
      <c r="K86" s="420"/>
      <c r="L86" s="420"/>
    </row>
    <row r="87" spans="1:13" x14ac:dyDescent="0.25">
      <c r="J87" s="420"/>
      <c r="K87" s="420"/>
      <c r="L87" s="420"/>
    </row>
    <row r="88" spans="1:13" x14ac:dyDescent="0.25">
      <c r="J88" s="420"/>
      <c r="K88" s="420"/>
      <c r="L88" s="420"/>
    </row>
  </sheetData>
  <sheetProtection algorithmName="SHA-512" hashValue="y4WRTX6cJWNiHy2NCyg1dSod68uNfUQZRgmHaqJaGNfta1lWPMzPaos0N/glZ9y9PSZjSbLRshns5mTPJxvaug==" saltValue="AnlpPNr4N7IN9mvXy/6RpQ==" spinCount="100000" sheet="1" formatCells="0" formatColumns="0" formatRows="0" insertColumns="0" insertRows="0" insertHyperlinks="0" deleteColumns="0" deleteRows="0" sort="0" autoFilter="0" pivotTables="0"/>
  <mergeCells count="143">
    <mergeCell ref="A6:B6"/>
    <mergeCell ref="C6:D6"/>
    <mergeCell ref="F6:G6"/>
    <mergeCell ref="H6:I6"/>
    <mergeCell ref="A8:B8"/>
    <mergeCell ref="C8:D8"/>
    <mergeCell ref="F8:G8"/>
    <mergeCell ref="H8:I8"/>
    <mergeCell ref="B1:E4"/>
    <mergeCell ref="F1:K4"/>
    <mergeCell ref="A11:M11"/>
    <mergeCell ref="C12:D12"/>
    <mergeCell ref="J12:K12"/>
    <mergeCell ref="L12:M12"/>
    <mergeCell ref="C13:D13"/>
    <mergeCell ref="J13:K13"/>
    <mergeCell ref="L13:M13"/>
    <mergeCell ref="E12:G12"/>
    <mergeCell ref="E13:G13"/>
    <mergeCell ref="H12:I12"/>
    <mergeCell ref="H13:I13"/>
    <mergeCell ref="C16:D16"/>
    <mergeCell ref="J16:K16"/>
    <mergeCell ref="L16:M16"/>
    <mergeCell ref="C17:D17"/>
    <mergeCell ref="J17:K17"/>
    <mergeCell ref="L17:M17"/>
    <mergeCell ref="E16:G16"/>
    <mergeCell ref="E17:G17"/>
    <mergeCell ref="C14:D14"/>
    <mergeCell ref="J14:K14"/>
    <mergeCell ref="L14:M14"/>
    <mergeCell ref="C15:D15"/>
    <mergeCell ref="J15:K15"/>
    <mergeCell ref="L15:M15"/>
    <mergeCell ref="E14:G14"/>
    <mergeCell ref="E15:G15"/>
    <mergeCell ref="H14:I14"/>
    <mergeCell ref="H15:I15"/>
    <mergeCell ref="H16:I16"/>
    <mergeCell ref="H17:I17"/>
    <mergeCell ref="C20:D20"/>
    <mergeCell ref="J20:K20"/>
    <mergeCell ref="L20:M20"/>
    <mergeCell ref="C21:D21"/>
    <mergeCell ref="J21:K21"/>
    <mergeCell ref="L21:M21"/>
    <mergeCell ref="E20:G20"/>
    <mergeCell ref="E21:G21"/>
    <mergeCell ref="C18:D18"/>
    <mergeCell ref="J18:K18"/>
    <mergeCell ref="L18:M18"/>
    <mergeCell ref="C19:D19"/>
    <mergeCell ref="J19:K19"/>
    <mergeCell ref="L19:M19"/>
    <mergeCell ref="E18:G18"/>
    <mergeCell ref="E19:G19"/>
    <mergeCell ref="H18:I18"/>
    <mergeCell ref="H19:I19"/>
    <mergeCell ref="H20:I20"/>
    <mergeCell ref="H21:I21"/>
    <mergeCell ref="C24:D24"/>
    <mergeCell ref="J24:K24"/>
    <mergeCell ref="L24:M24"/>
    <mergeCell ref="C25:D25"/>
    <mergeCell ref="J25:K25"/>
    <mergeCell ref="L25:M25"/>
    <mergeCell ref="E24:G24"/>
    <mergeCell ref="E25:G25"/>
    <mergeCell ref="C22:D22"/>
    <mergeCell ref="J22:K22"/>
    <mergeCell ref="L22:M22"/>
    <mergeCell ref="C23:D23"/>
    <mergeCell ref="J23:K23"/>
    <mergeCell ref="L23:M23"/>
    <mergeCell ref="E22:G22"/>
    <mergeCell ref="E23:G23"/>
    <mergeCell ref="H22:I22"/>
    <mergeCell ref="H23:I23"/>
    <mergeCell ref="H24:I24"/>
    <mergeCell ref="H25:I25"/>
    <mergeCell ref="C28:D28"/>
    <mergeCell ref="J28:K28"/>
    <mergeCell ref="L28:M28"/>
    <mergeCell ref="C29:D29"/>
    <mergeCell ref="J29:K29"/>
    <mergeCell ref="L29:M29"/>
    <mergeCell ref="E28:G28"/>
    <mergeCell ref="E29:G29"/>
    <mergeCell ref="C26:D26"/>
    <mergeCell ref="J26:K26"/>
    <mergeCell ref="L26:M26"/>
    <mergeCell ref="C27:D27"/>
    <mergeCell ref="J27:K27"/>
    <mergeCell ref="L27:M27"/>
    <mergeCell ref="E26:G26"/>
    <mergeCell ref="E27:G27"/>
    <mergeCell ref="H27:I27"/>
    <mergeCell ref="H28:I28"/>
    <mergeCell ref="H29:I29"/>
    <mergeCell ref="H26:I26"/>
    <mergeCell ref="C32:D32"/>
    <mergeCell ref="J32:K32"/>
    <mergeCell ref="L32:M32"/>
    <mergeCell ref="A33:I33"/>
    <mergeCell ref="J33:K33"/>
    <mergeCell ref="L33:M35"/>
    <mergeCell ref="A35:B35"/>
    <mergeCell ref="C35:D35"/>
    <mergeCell ref="C30:D30"/>
    <mergeCell ref="J30:K30"/>
    <mergeCell ref="L30:M30"/>
    <mergeCell ref="C31:D31"/>
    <mergeCell ref="J31:K31"/>
    <mergeCell ref="L31:M31"/>
    <mergeCell ref="E30:G30"/>
    <mergeCell ref="E31:G31"/>
    <mergeCell ref="E32:G32"/>
    <mergeCell ref="H30:I30"/>
    <mergeCell ref="H31:I31"/>
    <mergeCell ref="H32:I32"/>
    <mergeCell ref="B59:E62"/>
    <mergeCell ref="F59:J62"/>
    <mergeCell ref="B65:E65"/>
    <mergeCell ref="H65:I65"/>
    <mergeCell ref="B66:F66"/>
    <mergeCell ref="H66:I66"/>
    <mergeCell ref="A36:B36"/>
    <mergeCell ref="C36:D36"/>
    <mergeCell ref="A37:B37"/>
    <mergeCell ref="C37:D37"/>
    <mergeCell ref="J74:L74"/>
    <mergeCell ref="C78:L78"/>
    <mergeCell ref="C79:J79"/>
    <mergeCell ref="C80:L80"/>
    <mergeCell ref="C82:L82"/>
    <mergeCell ref="J84:L88"/>
    <mergeCell ref="B67:G67"/>
    <mergeCell ref="B68:M68"/>
    <mergeCell ref="B69:M69"/>
    <mergeCell ref="I71:L71"/>
    <mergeCell ref="J72:L72"/>
    <mergeCell ref="J73:L73"/>
  </mergeCells>
  <conditionalFormatting sqref="B13:I32 L13:M32">
    <cfRule type="cellIs" dxfId="30" priority="5" operator="equal">
      <formula>0</formula>
    </cfRule>
  </conditionalFormatting>
  <conditionalFormatting sqref="C6:D6 H6:I6 C8:D8">
    <cfRule type="cellIs" dxfId="29" priority="2" operator="equal">
      <formula>0</formula>
    </cfRule>
  </conditionalFormatting>
  <conditionalFormatting sqref="C35:D37">
    <cfRule type="cellIs" dxfId="28" priority="1" operator="equal">
      <formula>0</formula>
    </cfRule>
  </conditionalFormatting>
  <conditionalFormatting sqref="J13:K33">
    <cfRule type="cellIs" dxfId="27" priority="3" operator="equal">
      <formula>0</formula>
    </cfRule>
  </conditionalFormatting>
  <conditionalFormatting sqref="L33">
    <cfRule type="cellIs" dxfId="26" priority="8" operator="equal">
      <formula>0</formula>
    </cfRule>
  </conditionalFormatting>
  <conditionalFormatting sqref="M8">
    <cfRule type="cellIs" dxfId="25" priority="9" operator="equal">
      <formula>0</formula>
    </cfRule>
  </conditionalFormatting>
  <conditionalFormatting sqref="N6">
    <cfRule type="cellIs" dxfId="24" priority="13" operator="equal">
      <formula>0</formula>
    </cfRule>
  </conditionalFormatting>
  <pageMargins left="0.7" right="0.7" top="0.75" bottom="0.75" header="0.3" footer="0.3"/>
  <pageSetup scale="62" fitToHeight="2" orientation="portrait" r:id="rId1"/>
  <headerFooter>
    <oddFooter>&amp;CPage &amp;P&amp;Rملاحظة: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B9727-49BB-47CC-8937-4085E9463C03}">
  <sheetPr>
    <pageSetUpPr fitToPage="1"/>
  </sheetPr>
  <dimension ref="A1:T86"/>
  <sheetViews>
    <sheetView rightToLeft="1" view="pageBreakPreview" topLeftCell="A4" zoomScale="112" zoomScaleNormal="100" zoomScaleSheetLayoutView="112" workbookViewId="0">
      <selection activeCell="L85" activeCellId="15" sqref="C7:D9 H8:I9 M9:M12 N9:N11 G1:M4 O2:O4 B17:O18 B23:O27 B32:O51 B56:N65 C69:F71 J69:L71 H74:M77 O75:O77 B84:O84 L85:O85"/>
    </sheetView>
  </sheetViews>
  <sheetFormatPr defaultColWidth="9.140625" defaultRowHeight="15" x14ac:dyDescent="0.25"/>
  <cols>
    <col min="1" max="1" width="3.28515625" style="1" customWidth="1"/>
    <col min="2" max="2" width="14.7109375" style="1" customWidth="1"/>
    <col min="3" max="3" width="9" style="1" customWidth="1"/>
    <col min="4" max="4" width="9.7109375" style="1" customWidth="1"/>
    <col min="5" max="5" width="1.42578125" style="1" customWidth="1"/>
    <col min="6" max="6" width="7.28515625" style="1" customWidth="1"/>
    <col min="7" max="7" width="9.140625" style="1" customWidth="1"/>
    <col min="8" max="8" width="5.42578125" style="1" customWidth="1"/>
    <col min="9" max="9" width="8.42578125" style="1" customWidth="1"/>
    <col min="10" max="10" width="1.42578125" style="1" customWidth="1"/>
    <col min="11" max="11" width="14.140625" style="1" customWidth="1"/>
    <col min="12" max="12" width="10" style="1" customWidth="1"/>
    <col min="13" max="13" width="7.85546875" style="1" customWidth="1"/>
    <col min="14" max="14" width="13.85546875" style="1" customWidth="1"/>
    <col min="15" max="15" width="13.7109375" style="1" customWidth="1"/>
    <col min="16" max="16" width="4" style="1" customWidth="1"/>
    <col min="17" max="16384" width="9.140625" style="1"/>
  </cols>
  <sheetData>
    <row r="1" spans="1:16" ht="14.45" customHeight="1" x14ac:dyDescent="0.25">
      <c r="A1" s="7"/>
      <c r="B1" s="488"/>
      <c r="C1" s="488"/>
      <c r="D1" s="488"/>
      <c r="E1" s="7"/>
      <c r="F1" s="25"/>
      <c r="G1" s="541" t="s">
        <v>165</v>
      </c>
      <c r="H1" s="541"/>
      <c r="I1" s="541"/>
      <c r="J1" s="541"/>
      <c r="K1" s="541"/>
      <c r="L1" s="541"/>
      <c r="M1" s="541"/>
      <c r="N1" s="7"/>
      <c r="O1" s="7"/>
      <c r="P1" s="7"/>
    </row>
    <row r="2" spans="1:16" ht="15" customHeight="1" x14ac:dyDescent="0.25">
      <c r="A2" s="7"/>
      <c r="B2" s="488"/>
      <c r="C2" s="488"/>
      <c r="D2" s="488"/>
      <c r="E2" s="10"/>
      <c r="F2" s="25"/>
      <c r="G2" s="541"/>
      <c r="H2" s="541"/>
      <c r="I2" s="541"/>
      <c r="J2" s="541"/>
      <c r="K2" s="541"/>
      <c r="L2" s="541"/>
      <c r="M2" s="541"/>
      <c r="N2" s="12" t="s">
        <v>11</v>
      </c>
      <c r="O2" s="207" t="s">
        <v>12</v>
      </c>
      <c r="P2" s="7"/>
    </row>
    <row r="3" spans="1:16" ht="15" customHeight="1" x14ac:dyDescent="0.25">
      <c r="A3" s="7"/>
      <c r="B3" s="488"/>
      <c r="C3" s="488"/>
      <c r="D3" s="488"/>
      <c r="E3" s="10"/>
      <c r="F3" s="25"/>
      <c r="G3" s="541"/>
      <c r="H3" s="541"/>
      <c r="I3" s="541"/>
      <c r="J3" s="541"/>
      <c r="K3" s="541"/>
      <c r="L3" s="541"/>
      <c r="M3" s="541"/>
      <c r="N3" s="12" t="s">
        <v>5</v>
      </c>
      <c r="O3" s="207" t="s">
        <v>13</v>
      </c>
      <c r="P3" s="7"/>
    </row>
    <row r="4" spans="1:16" ht="23.45" customHeight="1" x14ac:dyDescent="0.25">
      <c r="A4" s="7"/>
      <c r="B4" s="488"/>
      <c r="C4" s="488"/>
      <c r="D4" s="488"/>
      <c r="E4" s="10"/>
      <c r="F4" s="25"/>
      <c r="G4" s="541"/>
      <c r="H4" s="541"/>
      <c r="I4" s="541"/>
      <c r="J4" s="541"/>
      <c r="K4" s="541"/>
      <c r="L4" s="541"/>
      <c r="M4" s="541"/>
      <c r="N4" s="19" t="s">
        <v>4</v>
      </c>
      <c r="O4" s="208" t="s">
        <v>14</v>
      </c>
      <c r="P4" s="7"/>
    </row>
    <row r="5" spans="1:16" ht="69" customHeight="1" x14ac:dyDescent="0.25">
      <c r="A5" s="570" t="s">
        <v>141</v>
      </c>
      <c r="B5" s="570"/>
      <c r="C5" s="570"/>
      <c r="D5" s="570"/>
      <c r="E5" s="570"/>
      <c r="F5" s="570"/>
      <c r="G5" s="570"/>
      <c r="H5" s="570"/>
      <c r="I5" s="570"/>
      <c r="J5" s="570"/>
      <c r="K5" s="570"/>
      <c r="L5" s="570"/>
      <c r="M5" s="570"/>
      <c r="N5" s="570"/>
      <c r="O5" s="570"/>
      <c r="P5" s="7"/>
    </row>
    <row r="6" spans="1:16" ht="18" customHeight="1" thickBot="1" x14ac:dyDescent="0.3">
      <c r="A6" s="7"/>
      <c r="B6" s="7"/>
      <c r="C6" s="7"/>
      <c r="D6" s="7"/>
      <c r="E6" s="7"/>
      <c r="F6" s="7"/>
      <c r="G6" s="7"/>
      <c r="H6" s="7"/>
      <c r="I6" s="7"/>
      <c r="J6" s="7"/>
      <c r="K6" s="7"/>
      <c r="L6" s="7"/>
      <c r="M6" s="7"/>
      <c r="N6" s="7"/>
      <c r="O6" s="7"/>
      <c r="P6" s="7"/>
    </row>
    <row r="7" spans="1:16" ht="15" customHeight="1" thickBot="1" x14ac:dyDescent="0.3">
      <c r="A7" s="390" t="s">
        <v>6</v>
      </c>
      <c r="B7" s="391"/>
      <c r="C7" s="506"/>
      <c r="D7" s="507"/>
      <c r="E7" s="7"/>
      <c r="F7" s="390" t="s">
        <v>136</v>
      </c>
      <c r="G7" s="391"/>
      <c r="H7" s="391"/>
      <c r="I7" s="538"/>
      <c r="J7" s="7"/>
      <c r="K7" s="408" t="s">
        <v>138</v>
      </c>
      <c r="L7" s="409"/>
      <c r="M7" s="409"/>
      <c r="N7" s="409"/>
      <c r="O7" s="410"/>
      <c r="P7" s="7"/>
    </row>
    <row r="8" spans="1:16" ht="15" customHeight="1" thickBot="1" x14ac:dyDescent="0.3">
      <c r="A8" s="571" t="s">
        <v>135</v>
      </c>
      <c r="B8" s="572"/>
      <c r="C8" s="499"/>
      <c r="D8" s="500"/>
      <c r="E8" s="7"/>
      <c r="F8" s="510" t="s">
        <v>139</v>
      </c>
      <c r="G8" s="511"/>
      <c r="H8" s="539"/>
      <c r="I8" s="540"/>
      <c r="J8" s="7"/>
      <c r="K8" s="160" t="s">
        <v>74</v>
      </c>
      <c r="L8" s="234" t="s">
        <v>78</v>
      </c>
      <c r="M8" s="234" t="s">
        <v>70</v>
      </c>
      <c r="N8" s="235" t="s">
        <v>142</v>
      </c>
      <c r="O8" s="217" t="s">
        <v>154</v>
      </c>
      <c r="P8" s="7"/>
    </row>
    <row r="9" spans="1:16" ht="15" customHeight="1" thickBot="1" x14ac:dyDescent="0.3">
      <c r="A9" s="411" t="s">
        <v>7</v>
      </c>
      <c r="B9" s="412"/>
      <c r="C9" s="508"/>
      <c r="D9" s="509"/>
      <c r="E9" s="7"/>
      <c r="F9" s="510" t="s">
        <v>153</v>
      </c>
      <c r="G9" s="511"/>
      <c r="H9" s="498"/>
      <c r="I9" s="512"/>
      <c r="J9" s="7"/>
      <c r="K9" s="236" t="s">
        <v>46</v>
      </c>
      <c r="L9" s="138">
        <v>7000</v>
      </c>
      <c r="M9" s="241">
        <f>IFERROR(ROUNDUP(H8/25,0)*2,"")</f>
        <v>0</v>
      </c>
      <c r="N9" s="264"/>
      <c r="O9" s="218">
        <f>IFERROR(N9*M9,"")</f>
        <v>0</v>
      </c>
      <c r="P9" s="7"/>
    </row>
    <row r="10" spans="1:16" ht="18" customHeight="1" x14ac:dyDescent="0.25">
      <c r="A10" s="7"/>
      <c r="B10" s="7"/>
      <c r="C10" s="7"/>
      <c r="D10" s="7"/>
      <c r="E10" s="7"/>
      <c r="F10" s="510" t="s">
        <v>137</v>
      </c>
      <c r="G10" s="511"/>
      <c r="H10" s="513">
        <v>0.1</v>
      </c>
      <c r="I10" s="514"/>
      <c r="J10" s="7"/>
      <c r="K10" s="172" t="s">
        <v>15</v>
      </c>
      <c r="L10" s="139">
        <v>20000</v>
      </c>
      <c r="M10" s="242"/>
      <c r="N10" s="263"/>
      <c r="O10" s="219">
        <f>IFERROR(N10*M10,"")</f>
        <v>0</v>
      </c>
      <c r="P10" s="7"/>
    </row>
    <row r="11" spans="1:16" ht="18" customHeight="1" thickBot="1" x14ac:dyDescent="0.3">
      <c r="A11" s="7"/>
      <c r="B11" s="7"/>
      <c r="C11" s="7"/>
      <c r="D11" s="7"/>
      <c r="E11" s="7"/>
      <c r="F11" s="536" t="s">
        <v>152</v>
      </c>
      <c r="G11" s="537"/>
      <c r="H11" s="534">
        <f>IFERROR(H9*H10,"")</f>
        <v>0</v>
      </c>
      <c r="I11" s="535"/>
      <c r="J11" s="7"/>
      <c r="K11" s="172" t="s">
        <v>77</v>
      </c>
      <c r="L11" s="140">
        <v>20000</v>
      </c>
      <c r="M11" s="242"/>
      <c r="N11" s="263"/>
      <c r="O11" s="219">
        <f>IFERROR(N11*M11,"")</f>
        <v>0</v>
      </c>
      <c r="P11" s="7"/>
    </row>
    <row r="12" spans="1:16" ht="18" customHeight="1" thickBot="1" x14ac:dyDescent="0.3">
      <c r="A12" s="7"/>
      <c r="B12" s="7"/>
      <c r="C12" s="7"/>
      <c r="D12" s="7"/>
      <c r="E12" s="7"/>
      <c r="F12" s="7"/>
      <c r="G12" s="7"/>
      <c r="H12" s="13"/>
      <c r="I12" s="13"/>
      <c r="J12" s="7"/>
      <c r="K12" s="237" t="s">
        <v>140</v>
      </c>
      <c r="L12" s="141">
        <v>5000</v>
      </c>
      <c r="M12" s="243"/>
      <c r="N12" s="220">
        <v>100</v>
      </c>
      <c r="O12" s="221">
        <f>IFERROR(N12*M12,"")</f>
        <v>0</v>
      </c>
      <c r="P12" s="7"/>
    </row>
    <row r="13" spans="1:16" ht="15.75" thickBot="1" x14ac:dyDescent="0.3">
      <c r="A13" s="15"/>
      <c r="B13" s="7"/>
      <c r="C13" s="7"/>
      <c r="D13" s="7"/>
      <c r="E13" s="7"/>
      <c r="F13" s="7"/>
      <c r="G13" s="7"/>
      <c r="H13" s="7"/>
      <c r="I13" s="7"/>
      <c r="J13" s="7"/>
      <c r="K13" s="573" t="s">
        <v>51</v>
      </c>
      <c r="L13" s="574"/>
      <c r="M13" s="574"/>
      <c r="N13" s="575"/>
      <c r="O13" s="222">
        <f>SUM(O9:O12)</f>
        <v>0</v>
      </c>
      <c r="P13" s="7"/>
    </row>
    <row r="14" spans="1:16" ht="8.1" customHeight="1" thickBot="1" x14ac:dyDescent="0.3">
      <c r="A14" s="15"/>
      <c r="B14" s="7"/>
      <c r="C14" s="7"/>
      <c r="D14" s="7"/>
      <c r="E14" s="7"/>
      <c r="F14" s="7"/>
      <c r="G14" s="7"/>
      <c r="H14" s="7"/>
      <c r="I14" s="7"/>
      <c r="J14" s="7"/>
      <c r="K14" s="238"/>
      <c r="L14" s="238"/>
      <c r="M14" s="238"/>
      <c r="N14" s="238"/>
      <c r="O14" s="120"/>
      <c r="P14" s="7"/>
    </row>
    <row r="15" spans="1:16" ht="15.75" x14ac:dyDescent="0.25">
      <c r="A15" s="526" t="s">
        <v>148</v>
      </c>
      <c r="B15" s="527"/>
      <c r="C15" s="527"/>
      <c r="D15" s="527"/>
      <c r="E15" s="527"/>
      <c r="F15" s="527"/>
      <c r="G15" s="527"/>
      <c r="H15" s="527"/>
      <c r="I15" s="527"/>
      <c r="J15" s="527"/>
      <c r="K15" s="527"/>
      <c r="L15" s="527"/>
      <c r="M15" s="527"/>
      <c r="N15" s="527"/>
      <c r="O15" s="528"/>
      <c r="P15" s="7"/>
    </row>
    <row r="16" spans="1:16" ht="16.5" customHeight="1" thickBot="1" x14ac:dyDescent="0.3">
      <c r="A16" s="215" t="s">
        <v>0</v>
      </c>
      <c r="B16" s="213" t="s">
        <v>72</v>
      </c>
      <c r="C16" s="525" t="s">
        <v>2</v>
      </c>
      <c r="D16" s="525"/>
      <c r="E16" s="525"/>
      <c r="F16" s="525"/>
      <c r="G16" s="515" t="s">
        <v>156</v>
      </c>
      <c r="H16" s="519"/>
      <c r="I16" s="516"/>
      <c r="J16" s="515" t="s">
        <v>132</v>
      </c>
      <c r="K16" s="516"/>
      <c r="L16" s="525" t="s">
        <v>24</v>
      </c>
      <c r="M16" s="525"/>
      <c r="N16" s="531" t="s">
        <v>3</v>
      </c>
      <c r="O16" s="532"/>
      <c r="P16" s="7"/>
    </row>
    <row r="17" spans="1:20" x14ac:dyDescent="0.25">
      <c r="A17" s="216">
        <v>1</v>
      </c>
      <c r="B17" s="255"/>
      <c r="C17" s="524"/>
      <c r="D17" s="524"/>
      <c r="E17" s="524"/>
      <c r="F17" s="524"/>
      <c r="G17" s="517"/>
      <c r="H17" s="520"/>
      <c r="I17" s="518"/>
      <c r="J17" s="517"/>
      <c r="K17" s="518"/>
      <c r="L17" s="529"/>
      <c r="M17" s="529"/>
      <c r="N17" s="506"/>
      <c r="O17" s="507"/>
      <c r="P17" s="7"/>
    </row>
    <row r="18" spans="1:20" ht="15.75" thickBot="1" x14ac:dyDescent="0.3">
      <c r="A18" s="209">
        <v>2</v>
      </c>
      <c r="B18" s="251"/>
      <c r="C18" s="505"/>
      <c r="D18" s="505"/>
      <c r="E18" s="505"/>
      <c r="F18" s="505"/>
      <c r="G18" s="495"/>
      <c r="H18" s="496"/>
      <c r="I18" s="497"/>
      <c r="J18" s="495"/>
      <c r="K18" s="497"/>
      <c r="L18" s="533"/>
      <c r="M18" s="533"/>
      <c r="N18" s="508"/>
      <c r="O18" s="509"/>
      <c r="P18" s="7"/>
    </row>
    <row r="19" spans="1:20" ht="15.75" thickBot="1" x14ac:dyDescent="0.3">
      <c r="A19" s="408" t="s">
        <v>145</v>
      </c>
      <c r="B19" s="409"/>
      <c r="C19" s="409"/>
      <c r="D19" s="409"/>
      <c r="E19" s="409"/>
      <c r="F19" s="409"/>
      <c r="G19" s="409"/>
      <c r="H19" s="409"/>
      <c r="I19" s="409"/>
      <c r="J19" s="409"/>
      <c r="K19" s="501"/>
      <c r="L19" s="502">
        <f>IFERROR(SUM(L17:M18),"")</f>
        <v>0</v>
      </c>
      <c r="M19" s="503"/>
      <c r="N19" s="488"/>
      <c r="O19" s="488"/>
      <c r="P19" s="7"/>
    </row>
    <row r="20" spans="1:20" ht="9.9499999999999993" customHeight="1" thickBot="1" x14ac:dyDescent="0.3">
      <c r="A20" s="15"/>
      <c r="B20" s="7"/>
      <c r="C20" s="7"/>
      <c r="D20" s="7"/>
      <c r="E20" s="7"/>
      <c r="F20" s="7"/>
      <c r="G20" s="7"/>
      <c r="H20" s="7"/>
      <c r="I20" s="7"/>
      <c r="J20" s="7"/>
      <c r="K20" s="7"/>
      <c r="L20" s="7"/>
      <c r="M20" s="7"/>
      <c r="N20" s="7"/>
      <c r="O20" s="7"/>
      <c r="P20" s="7"/>
    </row>
    <row r="21" spans="1:20" ht="14.25" customHeight="1" x14ac:dyDescent="0.25">
      <c r="A21" s="526" t="s">
        <v>144</v>
      </c>
      <c r="B21" s="527"/>
      <c r="C21" s="527"/>
      <c r="D21" s="527"/>
      <c r="E21" s="527"/>
      <c r="F21" s="527"/>
      <c r="G21" s="527"/>
      <c r="H21" s="527"/>
      <c r="I21" s="527"/>
      <c r="J21" s="527"/>
      <c r="K21" s="527"/>
      <c r="L21" s="527"/>
      <c r="M21" s="527"/>
      <c r="N21" s="527"/>
      <c r="O21" s="528"/>
      <c r="P21" s="7"/>
    </row>
    <row r="22" spans="1:20" ht="14.25" customHeight="1" thickBot="1" x14ac:dyDescent="0.3">
      <c r="A22" s="215" t="s">
        <v>0</v>
      </c>
      <c r="B22" s="213" t="s">
        <v>72</v>
      </c>
      <c r="C22" s="525" t="s">
        <v>2</v>
      </c>
      <c r="D22" s="525"/>
      <c r="E22" s="525"/>
      <c r="F22" s="525"/>
      <c r="G22" s="521" t="s">
        <v>158</v>
      </c>
      <c r="H22" s="522"/>
      <c r="I22" s="523"/>
      <c r="J22" s="521" t="s">
        <v>156</v>
      </c>
      <c r="K22" s="523"/>
      <c r="L22" s="525" t="s">
        <v>24</v>
      </c>
      <c r="M22" s="525"/>
      <c r="N22" s="531" t="s">
        <v>3</v>
      </c>
      <c r="O22" s="532"/>
      <c r="P22" s="7"/>
    </row>
    <row r="23" spans="1:20" ht="14.25" customHeight="1" x14ac:dyDescent="0.25">
      <c r="A23" s="216">
        <v>1</v>
      </c>
      <c r="B23" s="255"/>
      <c r="C23" s="524"/>
      <c r="D23" s="524"/>
      <c r="E23" s="524"/>
      <c r="F23" s="524"/>
      <c r="G23" s="524"/>
      <c r="H23" s="524"/>
      <c r="I23" s="524"/>
      <c r="J23" s="524"/>
      <c r="K23" s="524"/>
      <c r="L23" s="529"/>
      <c r="M23" s="529"/>
      <c r="N23" s="506"/>
      <c r="O23" s="507"/>
      <c r="P23" s="7"/>
    </row>
    <row r="24" spans="1:20" ht="14.25" customHeight="1" x14ac:dyDescent="0.25">
      <c r="A24" s="23">
        <v>2</v>
      </c>
      <c r="B24" s="257"/>
      <c r="C24" s="504"/>
      <c r="D24" s="504"/>
      <c r="E24" s="504"/>
      <c r="F24" s="504"/>
      <c r="G24" s="504"/>
      <c r="H24" s="504"/>
      <c r="I24" s="504"/>
      <c r="J24" s="504"/>
      <c r="K24" s="504"/>
      <c r="L24" s="498"/>
      <c r="M24" s="498"/>
      <c r="N24" s="499"/>
      <c r="O24" s="500"/>
      <c r="P24" s="7"/>
    </row>
    <row r="25" spans="1:20" ht="14.25" customHeight="1" x14ac:dyDescent="0.25">
      <c r="A25" s="23">
        <v>3</v>
      </c>
      <c r="B25" s="257"/>
      <c r="C25" s="504"/>
      <c r="D25" s="504"/>
      <c r="E25" s="504"/>
      <c r="F25" s="504"/>
      <c r="G25" s="504"/>
      <c r="H25" s="504"/>
      <c r="I25" s="504"/>
      <c r="J25" s="504"/>
      <c r="K25" s="504"/>
      <c r="L25" s="498"/>
      <c r="M25" s="498"/>
      <c r="N25" s="499"/>
      <c r="O25" s="500"/>
      <c r="P25" s="7"/>
    </row>
    <row r="26" spans="1:20" ht="14.25" customHeight="1" x14ac:dyDescent="0.25">
      <c r="A26" s="23">
        <v>4</v>
      </c>
      <c r="B26" s="257"/>
      <c r="C26" s="504"/>
      <c r="D26" s="504"/>
      <c r="E26" s="504"/>
      <c r="F26" s="504"/>
      <c r="G26" s="504"/>
      <c r="H26" s="504"/>
      <c r="I26" s="504"/>
      <c r="J26" s="504"/>
      <c r="K26" s="504"/>
      <c r="L26" s="498"/>
      <c r="M26" s="498"/>
      <c r="N26" s="499"/>
      <c r="O26" s="500"/>
      <c r="P26" s="7"/>
    </row>
    <row r="27" spans="1:20" ht="14.25" customHeight="1" thickBot="1" x14ac:dyDescent="0.3">
      <c r="A27" s="209">
        <v>5</v>
      </c>
      <c r="B27" s="251"/>
      <c r="C27" s="505"/>
      <c r="D27" s="505"/>
      <c r="E27" s="505"/>
      <c r="F27" s="505"/>
      <c r="G27" s="505"/>
      <c r="H27" s="505"/>
      <c r="I27" s="505"/>
      <c r="J27" s="505"/>
      <c r="K27" s="505"/>
      <c r="L27" s="533"/>
      <c r="M27" s="533"/>
      <c r="N27" s="508"/>
      <c r="O27" s="509"/>
      <c r="P27" s="7"/>
    </row>
    <row r="28" spans="1:20" ht="14.25" customHeight="1" thickBot="1" x14ac:dyDescent="0.3">
      <c r="A28" s="542" t="s">
        <v>145</v>
      </c>
      <c r="B28" s="543"/>
      <c r="C28" s="543"/>
      <c r="D28" s="543"/>
      <c r="E28" s="543"/>
      <c r="F28" s="543"/>
      <c r="G28" s="543"/>
      <c r="H28" s="543"/>
      <c r="I28" s="543"/>
      <c r="J28" s="543"/>
      <c r="K28" s="544"/>
      <c r="L28" s="545">
        <f>IFERROR(SUM(L23:M27),"")</f>
        <v>0</v>
      </c>
      <c r="M28" s="546"/>
      <c r="N28" s="488"/>
      <c r="O28" s="488"/>
      <c r="P28" s="7"/>
      <c r="T28" s="41"/>
    </row>
    <row r="29" spans="1:20" ht="9.9499999999999993" customHeight="1" thickBot="1" x14ac:dyDescent="0.3">
      <c r="A29" s="8"/>
      <c r="B29" s="15"/>
      <c r="C29" s="15"/>
      <c r="D29" s="15"/>
      <c r="E29" s="15"/>
      <c r="F29" s="8"/>
      <c r="G29" s="8"/>
      <c r="H29" s="8"/>
      <c r="I29" s="8"/>
      <c r="J29" s="8"/>
      <c r="K29" s="8"/>
      <c r="L29" s="7"/>
      <c r="M29" s="13"/>
      <c r="N29" s="13"/>
      <c r="O29" s="13"/>
      <c r="P29" s="7"/>
      <c r="T29" s="41"/>
    </row>
    <row r="30" spans="1:20" ht="14.25" customHeight="1" x14ac:dyDescent="0.25">
      <c r="A30" s="526" t="s">
        <v>146</v>
      </c>
      <c r="B30" s="527"/>
      <c r="C30" s="527"/>
      <c r="D30" s="527"/>
      <c r="E30" s="527"/>
      <c r="F30" s="527"/>
      <c r="G30" s="527"/>
      <c r="H30" s="527"/>
      <c r="I30" s="527"/>
      <c r="J30" s="527"/>
      <c r="K30" s="527"/>
      <c r="L30" s="527"/>
      <c r="M30" s="527"/>
      <c r="N30" s="527"/>
      <c r="O30" s="528"/>
      <c r="P30" s="7"/>
      <c r="T30" s="41"/>
    </row>
    <row r="31" spans="1:20" ht="14.25" customHeight="1" thickBot="1" x14ac:dyDescent="0.3">
      <c r="A31" s="211" t="s">
        <v>0</v>
      </c>
      <c r="B31" s="213" t="s">
        <v>72</v>
      </c>
      <c r="C31" s="525" t="s">
        <v>2</v>
      </c>
      <c r="D31" s="525"/>
      <c r="E31" s="525"/>
      <c r="F31" s="525"/>
      <c r="G31" s="515" t="s">
        <v>147</v>
      </c>
      <c r="H31" s="519"/>
      <c r="I31" s="519"/>
      <c r="J31" s="516"/>
      <c r="K31" s="214" t="s">
        <v>159</v>
      </c>
      <c r="L31" s="525" t="s">
        <v>24</v>
      </c>
      <c r="M31" s="525"/>
      <c r="N31" s="531" t="s">
        <v>3</v>
      </c>
      <c r="O31" s="532"/>
      <c r="P31" s="7"/>
      <c r="T31" s="41"/>
    </row>
    <row r="32" spans="1:20" ht="14.25" customHeight="1" x14ac:dyDescent="0.25">
      <c r="A32" s="27">
        <v>1</v>
      </c>
      <c r="B32" s="260"/>
      <c r="C32" s="524"/>
      <c r="D32" s="524"/>
      <c r="E32" s="524"/>
      <c r="F32" s="524"/>
      <c r="G32" s="517"/>
      <c r="H32" s="520"/>
      <c r="I32" s="520"/>
      <c r="J32" s="518"/>
      <c r="K32" s="255"/>
      <c r="L32" s="529"/>
      <c r="M32" s="529"/>
      <c r="N32" s="506"/>
      <c r="O32" s="507"/>
      <c r="P32" s="7"/>
      <c r="T32" s="41"/>
    </row>
    <row r="33" spans="1:20" ht="14.25" customHeight="1" x14ac:dyDescent="0.25">
      <c r="A33" s="27">
        <v>2</v>
      </c>
      <c r="B33" s="261"/>
      <c r="C33" s="504"/>
      <c r="D33" s="504"/>
      <c r="E33" s="504"/>
      <c r="F33" s="504"/>
      <c r="G33" s="492"/>
      <c r="H33" s="493"/>
      <c r="I33" s="493"/>
      <c r="J33" s="494"/>
      <c r="K33" s="257"/>
      <c r="L33" s="498"/>
      <c r="M33" s="498"/>
      <c r="N33" s="499"/>
      <c r="O33" s="500"/>
      <c r="P33" s="7"/>
      <c r="T33" s="41"/>
    </row>
    <row r="34" spans="1:20" ht="14.25" customHeight="1" x14ac:dyDescent="0.25">
      <c r="A34" s="27">
        <v>3</v>
      </c>
      <c r="B34" s="261"/>
      <c r="C34" s="504"/>
      <c r="D34" s="504"/>
      <c r="E34" s="504"/>
      <c r="F34" s="504"/>
      <c r="G34" s="492"/>
      <c r="H34" s="493"/>
      <c r="I34" s="493"/>
      <c r="J34" s="494"/>
      <c r="K34" s="257"/>
      <c r="L34" s="498"/>
      <c r="M34" s="498"/>
      <c r="N34" s="499"/>
      <c r="O34" s="500"/>
      <c r="P34" s="7"/>
      <c r="T34" s="41"/>
    </row>
    <row r="35" spans="1:20" ht="14.25" customHeight="1" x14ac:dyDescent="0.25">
      <c r="A35" s="27">
        <v>4</v>
      </c>
      <c r="B35" s="261"/>
      <c r="C35" s="504"/>
      <c r="D35" s="504"/>
      <c r="E35" s="504"/>
      <c r="F35" s="504"/>
      <c r="G35" s="492"/>
      <c r="H35" s="493"/>
      <c r="I35" s="493"/>
      <c r="J35" s="494"/>
      <c r="K35" s="257"/>
      <c r="L35" s="498"/>
      <c r="M35" s="498"/>
      <c r="N35" s="499"/>
      <c r="O35" s="500"/>
      <c r="P35" s="7"/>
      <c r="T35" s="41"/>
    </row>
    <row r="36" spans="1:20" ht="14.25" customHeight="1" x14ac:dyDescent="0.25">
      <c r="A36" s="27">
        <v>5</v>
      </c>
      <c r="B36" s="261"/>
      <c r="C36" s="504"/>
      <c r="D36" s="504"/>
      <c r="E36" s="504"/>
      <c r="F36" s="504"/>
      <c r="G36" s="492"/>
      <c r="H36" s="493"/>
      <c r="I36" s="493"/>
      <c r="J36" s="494"/>
      <c r="K36" s="257"/>
      <c r="L36" s="498"/>
      <c r="M36" s="498"/>
      <c r="N36" s="499"/>
      <c r="O36" s="500"/>
      <c r="P36" s="7"/>
      <c r="T36" s="41"/>
    </row>
    <row r="37" spans="1:20" ht="14.25" customHeight="1" x14ac:dyDescent="0.25">
      <c r="A37" s="27">
        <v>6</v>
      </c>
      <c r="B37" s="261"/>
      <c r="C37" s="504"/>
      <c r="D37" s="504"/>
      <c r="E37" s="504"/>
      <c r="F37" s="504"/>
      <c r="G37" s="492"/>
      <c r="H37" s="493"/>
      <c r="I37" s="493"/>
      <c r="J37" s="494"/>
      <c r="K37" s="257"/>
      <c r="L37" s="498"/>
      <c r="M37" s="498"/>
      <c r="N37" s="499"/>
      <c r="O37" s="500"/>
      <c r="P37" s="7"/>
      <c r="T37" s="41"/>
    </row>
    <row r="38" spans="1:20" ht="14.25" customHeight="1" x14ac:dyDescent="0.25">
      <c r="A38" s="27">
        <v>7</v>
      </c>
      <c r="B38" s="261"/>
      <c r="C38" s="504"/>
      <c r="D38" s="504"/>
      <c r="E38" s="504"/>
      <c r="F38" s="504"/>
      <c r="G38" s="492"/>
      <c r="H38" s="493"/>
      <c r="I38" s="493"/>
      <c r="J38" s="494"/>
      <c r="K38" s="257"/>
      <c r="L38" s="498"/>
      <c r="M38" s="498"/>
      <c r="N38" s="499"/>
      <c r="O38" s="500"/>
      <c r="P38" s="7"/>
      <c r="T38" s="41"/>
    </row>
    <row r="39" spans="1:20" ht="14.25" customHeight="1" x14ac:dyDescent="0.25">
      <c r="A39" s="27">
        <v>8</v>
      </c>
      <c r="B39" s="261"/>
      <c r="C39" s="504"/>
      <c r="D39" s="504"/>
      <c r="E39" s="504"/>
      <c r="F39" s="504"/>
      <c r="G39" s="492"/>
      <c r="H39" s="493"/>
      <c r="I39" s="493"/>
      <c r="J39" s="494"/>
      <c r="K39" s="257"/>
      <c r="L39" s="498"/>
      <c r="M39" s="498"/>
      <c r="N39" s="499"/>
      <c r="O39" s="500"/>
      <c r="P39" s="7"/>
      <c r="T39" s="41"/>
    </row>
    <row r="40" spans="1:20" ht="14.25" customHeight="1" x14ac:dyDescent="0.25">
      <c r="A40" s="27">
        <v>9</v>
      </c>
      <c r="B40" s="261"/>
      <c r="C40" s="504"/>
      <c r="D40" s="504"/>
      <c r="E40" s="504"/>
      <c r="F40" s="504"/>
      <c r="G40" s="492"/>
      <c r="H40" s="493"/>
      <c r="I40" s="493"/>
      <c r="J40" s="494"/>
      <c r="K40" s="257"/>
      <c r="L40" s="498"/>
      <c r="M40" s="498"/>
      <c r="N40" s="499"/>
      <c r="O40" s="500"/>
      <c r="P40" s="7"/>
      <c r="T40" s="41"/>
    </row>
    <row r="41" spans="1:20" ht="14.25" customHeight="1" x14ac:dyDescent="0.25">
      <c r="A41" s="27">
        <v>10</v>
      </c>
      <c r="B41" s="261"/>
      <c r="C41" s="504"/>
      <c r="D41" s="504"/>
      <c r="E41" s="504"/>
      <c r="F41" s="504"/>
      <c r="G41" s="492"/>
      <c r="H41" s="493"/>
      <c r="I41" s="493"/>
      <c r="J41" s="494"/>
      <c r="K41" s="257"/>
      <c r="L41" s="498"/>
      <c r="M41" s="498"/>
      <c r="N41" s="499"/>
      <c r="O41" s="500"/>
      <c r="P41" s="7"/>
      <c r="T41" s="41"/>
    </row>
    <row r="42" spans="1:20" ht="14.25" customHeight="1" x14ac:dyDescent="0.25">
      <c r="A42" s="27">
        <v>11</v>
      </c>
      <c r="B42" s="261"/>
      <c r="C42" s="504"/>
      <c r="D42" s="504"/>
      <c r="E42" s="504"/>
      <c r="F42" s="504"/>
      <c r="G42" s="492"/>
      <c r="H42" s="493"/>
      <c r="I42" s="493"/>
      <c r="J42" s="494"/>
      <c r="K42" s="257"/>
      <c r="L42" s="498"/>
      <c r="M42" s="498"/>
      <c r="N42" s="499"/>
      <c r="O42" s="500"/>
      <c r="P42" s="7"/>
      <c r="T42" s="41"/>
    </row>
    <row r="43" spans="1:20" ht="14.25" customHeight="1" x14ac:dyDescent="0.25">
      <c r="A43" s="27">
        <v>12</v>
      </c>
      <c r="B43" s="261"/>
      <c r="C43" s="504"/>
      <c r="D43" s="504"/>
      <c r="E43" s="504"/>
      <c r="F43" s="504"/>
      <c r="G43" s="492"/>
      <c r="H43" s="493"/>
      <c r="I43" s="493"/>
      <c r="J43" s="494"/>
      <c r="K43" s="257"/>
      <c r="L43" s="498"/>
      <c r="M43" s="498"/>
      <c r="N43" s="499"/>
      <c r="O43" s="500"/>
      <c r="P43" s="7"/>
      <c r="T43" s="41"/>
    </row>
    <row r="44" spans="1:20" ht="14.25" customHeight="1" x14ac:dyDescent="0.25">
      <c r="A44" s="27">
        <v>13</v>
      </c>
      <c r="B44" s="261"/>
      <c r="C44" s="504"/>
      <c r="D44" s="504"/>
      <c r="E44" s="504"/>
      <c r="F44" s="504"/>
      <c r="G44" s="492"/>
      <c r="H44" s="493"/>
      <c r="I44" s="493"/>
      <c r="J44" s="494"/>
      <c r="K44" s="257"/>
      <c r="L44" s="498"/>
      <c r="M44" s="498"/>
      <c r="N44" s="499"/>
      <c r="O44" s="500"/>
      <c r="P44" s="7"/>
      <c r="T44" s="41"/>
    </row>
    <row r="45" spans="1:20" ht="14.25" customHeight="1" x14ac:dyDescent="0.25">
      <c r="A45" s="27">
        <v>14</v>
      </c>
      <c r="B45" s="261"/>
      <c r="C45" s="504"/>
      <c r="D45" s="504"/>
      <c r="E45" s="504"/>
      <c r="F45" s="504"/>
      <c r="G45" s="492"/>
      <c r="H45" s="493"/>
      <c r="I45" s="493"/>
      <c r="J45" s="494"/>
      <c r="K45" s="257"/>
      <c r="L45" s="498"/>
      <c r="M45" s="498"/>
      <c r="N45" s="499"/>
      <c r="O45" s="500"/>
      <c r="P45" s="7"/>
      <c r="T45" s="41"/>
    </row>
    <row r="46" spans="1:20" ht="14.25" customHeight="1" x14ac:dyDescent="0.25">
      <c r="A46" s="27">
        <v>15</v>
      </c>
      <c r="B46" s="261"/>
      <c r="C46" s="504"/>
      <c r="D46" s="504"/>
      <c r="E46" s="504"/>
      <c r="F46" s="504"/>
      <c r="G46" s="492"/>
      <c r="H46" s="493"/>
      <c r="I46" s="493"/>
      <c r="J46" s="494"/>
      <c r="K46" s="257"/>
      <c r="L46" s="498"/>
      <c r="M46" s="498"/>
      <c r="N46" s="499"/>
      <c r="O46" s="500"/>
      <c r="P46" s="7"/>
      <c r="T46" s="41"/>
    </row>
    <row r="47" spans="1:20" ht="14.25" customHeight="1" x14ac:dyDescent="0.25">
      <c r="A47" s="27">
        <v>16</v>
      </c>
      <c r="B47" s="261"/>
      <c r="C47" s="504"/>
      <c r="D47" s="504"/>
      <c r="E47" s="504"/>
      <c r="F47" s="504"/>
      <c r="G47" s="492"/>
      <c r="H47" s="493"/>
      <c r="I47" s="493"/>
      <c r="J47" s="494"/>
      <c r="K47" s="257"/>
      <c r="L47" s="498"/>
      <c r="M47" s="498"/>
      <c r="N47" s="499"/>
      <c r="O47" s="500"/>
      <c r="P47" s="7"/>
      <c r="T47" s="41"/>
    </row>
    <row r="48" spans="1:20" ht="14.25" customHeight="1" x14ac:dyDescent="0.25">
      <c r="A48" s="27">
        <v>17</v>
      </c>
      <c r="B48" s="261"/>
      <c r="C48" s="504"/>
      <c r="D48" s="504"/>
      <c r="E48" s="504"/>
      <c r="F48" s="504"/>
      <c r="G48" s="492"/>
      <c r="H48" s="493"/>
      <c r="I48" s="493"/>
      <c r="J48" s="494"/>
      <c r="K48" s="257"/>
      <c r="L48" s="498"/>
      <c r="M48" s="498"/>
      <c r="N48" s="499"/>
      <c r="O48" s="500"/>
      <c r="P48" s="7"/>
      <c r="T48" s="41"/>
    </row>
    <row r="49" spans="1:20" ht="14.25" customHeight="1" x14ac:dyDescent="0.25">
      <c r="A49" s="27">
        <v>18</v>
      </c>
      <c r="B49" s="261"/>
      <c r="C49" s="504"/>
      <c r="D49" s="504"/>
      <c r="E49" s="504"/>
      <c r="F49" s="504"/>
      <c r="G49" s="492"/>
      <c r="H49" s="493"/>
      <c r="I49" s="493"/>
      <c r="J49" s="494"/>
      <c r="K49" s="257"/>
      <c r="L49" s="498"/>
      <c r="M49" s="498"/>
      <c r="N49" s="499"/>
      <c r="O49" s="500"/>
      <c r="P49" s="7"/>
      <c r="T49" s="41"/>
    </row>
    <row r="50" spans="1:20" ht="12.95" customHeight="1" x14ac:dyDescent="0.25">
      <c r="A50" s="27">
        <v>19</v>
      </c>
      <c r="B50" s="261"/>
      <c r="C50" s="504"/>
      <c r="D50" s="504"/>
      <c r="E50" s="504"/>
      <c r="F50" s="504"/>
      <c r="G50" s="492"/>
      <c r="H50" s="493"/>
      <c r="I50" s="493"/>
      <c r="J50" s="494"/>
      <c r="K50" s="257"/>
      <c r="L50" s="498"/>
      <c r="M50" s="498"/>
      <c r="N50" s="499"/>
      <c r="O50" s="500"/>
      <c r="P50" s="7"/>
      <c r="T50" s="41"/>
    </row>
    <row r="51" spans="1:20" ht="14.25" customHeight="1" thickBot="1" x14ac:dyDescent="0.3">
      <c r="A51" s="24">
        <v>20</v>
      </c>
      <c r="B51" s="262"/>
      <c r="C51" s="505"/>
      <c r="D51" s="505"/>
      <c r="E51" s="505"/>
      <c r="F51" s="505"/>
      <c r="G51" s="495"/>
      <c r="H51" s="496"/>
      <c r="I51" s="496"/>
      <c r="J51" s="497"/>
      <c r="K51" s="251"/>
      <c r="L51" s="533"/>
      <c r="M51" s="533"/>
      <c r="N51" s="508"/>
      <c r="O51" s="509"/>
      <c r="P51" s="7"/>
      <c r="T51" s="41"/>
    </row>
    <row r="52" spans="1:20" ht="14.25" customHeight="1" thickBot="1" x14ac:dyDescent="0.3">
      <c r="A52" s="408" t="s">
        <v>145</v>
      </c>
      <c r="B52" s="409"/>
      <c r="C52" s="409"/>
      <c r="D52" s="409"/>
      <c r="E52" s="409"/>
      <c r="F52" s="409"/>
      <c r="G52" s="409"/>
      <c r="H52" s="409"/>
      <c r="I52" s="409"/>
      <c r="J52" s="409"/>
      <c r="K52" s="501"/>
      <c r="L52" s="502">
        <f>IFERROR(SUM(L32:M51),"")</f>
        <v>0</v>
      </c>
      <c r="M52" s="503"/>
      <c r="N52" s="488"/>
      <c r="O52" s="488"/>
      <c r="P52" s="7"/>
      <c r="T52" s="41"/>
    </row>
    <row r="53" spans="1:20" ht="14.25" customHeight="1" thickBot="1" x14ac:dyDescent="0.3">
      <c r="A53" s="8"/>
      <c r="B53" s="15"/>
      <c r="C53" s="15"/>
      <c r="D53" s="15"/>
      <c r="E53" s="15"/>
      <c r="F53" s="8"/>
      <c r="G53" s="8"/>
      <c r="H53" s="8"/>
      <c r="I53" s="8"/>
      <c r="J53" s="8"/>
      <c r="K53" s="8"/>
      <c r="L53" s="13"/>
      <c r="M53" s="13"/>
      <c r="N53" s="13"/>
      <c r="O53" s="7"/>
      <c r="P53" s="7"/>
      <c r="T53" s="41"/>
    </row>
    <row r="54" spans="1:20" ht="14.25" customHeight="1" x14ac:dyDescent="0.25">
      <c r="A54" s="547" t="s">
        <v>149</v>
      </c>
      <c r="B54" s="548"/>
      <c r="C54" s="548"/>
      <c r="D54" s="548"/>
      <c r="E54" s="548"/>
      <c r="F54" s="548"/>
      <c r="G54" s="548"/>
      <c r="H54" s="548"/>
      <c r="I54" s="548"/>
      <c r="J54" s="548"/>
      <c r="K54" s="548"/>
      <c r="L54" s="548"/>
      <c r="M54" s="548"/>
      <c r="N54" s="549"/>
      <c r="O54" s="212"/>
      <c r="P54" s="7"/>
      <c r="T54" s="41"/>
    </row>
    <row r="55" spans="1:20" ht="14.25" customHeight="1" thickBot="1" x14ac:dyDescent="0.3">
      <c r="A55" s="211" t="s">
        <v>0</v>
      </c>
      <c r="B55" s="213" t="s">
        <v>72</v>
      </c>
      <c r="C55" s="525" t="s">
        <v>2</v>
      </c>
      <c r="D55" s="525"/>
      <c r="E55" s="525"/>
      <c r="F55" s="525"/>
      <c r="G55" s="521" t="s">
        <v>150</v>
      </c>
      <c r="H55" s="523"/>
      <c r="I55" s="521" t="s">
        <v>24</v>
      </c>
      <c r="J55" s="522"/>
      <c r="K55" s="523"/>
      <c r="L55" s="550" t="s">
        <v>3</v>
      </c>
      <c r="M55" s="551"/>
      <c r="N55" s="552"/>
      <c r="O55" s="15"/>
      <c r="P55" s="7"/>
      <c r="T55" s="41"/>
    </row>
    <row r="56" spans="1:20" ht="14.25" customHeight="1" x14ac:dyDescent="0.25">
      <c r="A56" s="27">
        <v>1</v>
      </c>
      <c r="B56" s="260"/>
      <c r="C56" s="524"/>
      <c r="D56" s="524"/>
      <c r="E56" s="524"/>
      <c r="F56" s="524"/>
      <c r="G56" s="524"/>
      <c r="H56" s="524"/>
      <c r="I56" s="553"/>
      <c r="J56" s="553"/>
      <c r="K56" s="553"/>
      <c r="L56" s="506"/>
      <c r="M56" s="506"/>
      <c r="N56" s="507"/>
      <c r="O56" s="7"/>
      <c r="P56" s="7"/>
      <c r="T56" s="41"/>
    </row>
    <row r="57" spans="1:20" ht="14.25" customHeight="1" x14ac:dyDescent="0.25">
      <c r="A57" s="27">
        <v>2</v>
      </c>
      <c r="B57" s="261"/>
      <c r="C57" s="504"/>
      <c r="D57" s="504"/>
      <c r="E57" s="504"/>
      <c r="F57" s="504"/>
      <c r="G57" s="504"/>
      <c r="H57" s="504"/>
      <c r="I57" s="561"/>
      <c r="J57" s="561"/>
      <c r="K57" s="561"/>
      <c r="L57" s="499"/>
      <c r="M57" s="499"/>
      <c r="N57" s="500"/>
      <c r="O57" s="7"/>
      <c r="P57" s="7"/>
      <c r="T57" s="41"/>
    </row>
    <row r="58" spans="1:20" ht="14.25" customHeight="1" x14ac:dyDescent="0.25">
      <c r="A58" s="27">
        <v>3</v>
      </c>
      <c r="B58" s="261"/>
      <c r="C58" s="504"/>
      <c r="D58" s="504"/>
      <c r="E58" s="504"/>
      <c r="F58" s="504"/>
      <c r="G58" s="504"/>
      <c r="H58" s="504"/>
      <c r="I58" s="561"/>
      <c r="J58" s="561"/>
      <c r="K58" s="561"/>
      <c r="L58" s="499"/>
      <c r="M58" s="499"/>
      <c r="N58" s="500"/>
      <c r="O58" s="7"/>
      <c r="P58" s="7"/>
      <c r="T58" s="41"/>
    </row>
    <row r="59" spans="1:20" ht="14.25" customHeight="1" x14ac:dyDescent="0.25">
      <c r="A59" s="27">
        <v>4</v>
      </c>
      <c r="B59" s="261"/>
      <c r="C59" s="504"/>
      <c r="D59" s="504"/>
      <c r="E59" s="504"/>
      <c r="F59" s="504"/>
      <c r="G59" s="504"/>
      <c r="H59" s="504"/>
      <c r="I59" s="561"/>
      <c r="J59" s="561"/>
      <c r="K59" s="561"/>
      <c r="L59" s="499"/>
      <c r="M59" s="499"/>
      <c r="N59" s="500"/>
      <c r="O59" s="7"/>
      <c r="P59" s="7"/>
      <c r="T59" s="41"/>
    </row>
    <row r="60" spans="1:20" ht="14.25" customHeight="1" x14ac:dyDescent="0.25">
      <c r="A60" s="27">
        <v>5</v>
      </c>
      <c r="B60" s="261"/>
      <c r="C60" s="504"/>
      <c r="D60" s="504"/>
      <c r="E60" s="504"/>
      <c r="F60" s="504"/>
      <c r="G60" s="504"/>
      <c r="H60" s="504"/>
      <c r="I60" s="561"/>
      <c r="J60" s="561"/>
      <c r="K60" s="561"/>
      <c r="L60" s="499"/>
      <c r="M60" s="499"/>
      <c r="N60" s="500"/>
      <c r="O60" s="7"/>
      <c r="P60" s="7"/>
      <c r="T60" s="41"/>
    </row>
    <row r="61" spans="1:20" ht="14.25" customHeight="1" x14ac:dyDescent="0.25">
      <c r="A61" s="27">
        <v>6</v>
      </c>
      <c r="B61" s="261"/>
      <c r="C61" s="504"/>
      <c r="D61" s="504"/>
      <c r="E61" s="504"/>
      <c r="F61" s="504"/>
      <c r="G61" s="504"/>
      <c r="H61" s="504"/>
      <c r="I61" s="561"/>
      <c r="J61" s="561"/>
      <c r="K61" s="561"/>
      <c r="L61" s="499"/>
      <c r="M61" s="499"/>
      <c r="N61" s="500"/>
      <c r="O61" s="7"/>
      <c r="P61" s="7"/>
      <c r="T61" s="41"/>
    </row>
    <row r="62" spans="1:20" ht="14.25" customHeight="1" x14ac:dyDescent="0.25">
      <c r="A62" s="27">
        <v>7</v>
      </c>
      <c r="B62" s="261"/>
      <c r="C62" s="504"/>
      <c r="D62" s="504"/>
      <c r="E62" s="504"/>
      <c r="F62" s="504"/>
      <c r="G62" s="504"/>
      <c r="H62" s="504"/>
      <c r="I62" s="561"/>
      <c r="J62" s="561"/>
      <c r="K62" s="561"/>
      <c r="L62" s="499"/>
      <c r="M62" s="499"/>
      <c r="N62" s="500"/>
      <c r="O62" s="7"/>
      <c r="P62" s="7"/>
      <c r="T62" s="41"/>
    </row>
    <row r="63" spans="1:20" ht="14.25" customHeight="1" x14ac:dyDescent="0.25">
      <c r="A63" s="27">
        <v>8</v>
      </c>
      <c r="B63" s="261"/>
      <c r="C63" s="504"/>
      <c r="D63" s="504"/>
      <c r="E63" s="504"/>
      <c r="F63" s="504"/>
      <c r="G63" s="504"/>
      <c r="H63" s="504"/>
      <c r="I63" s="561"/>
      <c r="J63" s="561"/>
      <c r="K63" s="561"/>
      <c r="L63" s="499"/>
      <c r="M63" s="499"/>
      <c r="N63" s="500"/>
      <c r="O63" s="7"/>
      <c r="P63" s="7"/>
      <c r="T63" s="41"/>
    </row>
    <row r="64" spans="1:20" ht="14.25" customHeight="1" x14ac:dyDescent="0.25">
      <c r="A64" s="27">
        <v>9</v>
      </c>
      <c r="B64" s="261"/>
      <c r="C64" s="504"/>
      <c r="D64" s="504"/>
      <c r="E64" s="504"/>
      <c r="F64" s="504"/>
      <c r="G64" s="504"/>
      <c r="H64" s="504"/>
      <c r="I64" s="561"/>
      <c r="J64" s="561"/>
      <c r="K64" s="561"/>
      <c r="L64" s="499"/>
      <c r="M64" s="499"/>
      <c r="N64" s="500"/>
      <c r="O64" s="7"/>
      <c r="P64" s="7"/>
      <c r="T64" s="41"/>
    </row>
    <row r="65" spans="1:20" ht="14.25" customHeight="1" thickBot="1" x14ac:dyDescent="0.3">
      <c r="A65" s="24">
        <v>10</v>
      </c>
      <c r="B65" s="262"/>
      <c r="C65" s="505"/>
      <c r="D65" s="505"/>
      <c r="E65" s="505"/>
      <c r="F65" s="505"/>
      <c r="G65" s="505"/>
      <c r="H65" s="505"/>
      <c r="I65" s="562"/>
      <c r="J65" s="562"/>
      <c r="K65" s="562"/>
      <c r="L65" s="508"/>
      <c r="M65" s="508"/>
      <c r="N65" s="509"/>
      <c r="O65" s="7"/>
      <c r="P65" s="7"/>
      <c r="T65" s="41"/>
    </row>
    <row r="66" spans="1:20" ht="14.25" customHeight="1" thickBot="1" x14ac:dyDescent="0.3">
      <c r="A66" s="408" t="s">
        <v>145</v>
      </c>
      <c r="B66" s="409"/>
      <c r="C66" s="409"/>
      <c r="D66" s="409"/>
      <c r="E66" s="409"/>
      <c r="F66" s="409"/>
      <c r="G66" s="409"/>
      <c r="H66" s="409"/>
      <c r="I66" s="576">
        <f>IFERROR(SUM(I56:K65),"")</f>
        <v>0</v>
      </c>
      <c r="J66" s="577"/>
      <c r="K66" s="578"/>
      <c r="L66" s="7"/>
      <c r="M66" s="7"/>
      <c r="N66" s="7"/>
      <c r="O66" s="7"/>
      <c r="P66" s="7"/>
    </row>
    <row r="67" spans="1:20" ht="14.25" customHeight="1" thickBot="1" x14ac:dyDescent="0.3">
      <c r="A67" s="15"/>
      <c r="B67" s="15"/>
      <c r="C67" s="15"/>
      <c r="D67" s="15"/>
      <c r="E67" s="15"/>
      <c r="F67" s="15"/>
      <c r="G67" s="15"/>
      <c r="H67" s="15"/>
      <c r="I67" s="15"/>
      <c r="J67" s="15"/>
      <c r="K67" s="15"/>
      <c r="L67" s="15"/>
      <c r="M67" s="7"/>
      <c r="N67" s="7"/>
      <c r="O67" s="7"/>
      <c r="P67" s="7"/>
    </row>
    <row r="68" spans="1:20" ht="14.25" customHeight="1" x14ac:dyDescent="0.25">
      <c r="A68" s="15"/>
      <c r="B68" s="567" t="s">
        <v>151</v>
      </c>
      <c r="C68" s="568"/>
      <c r="D68" s="568"/>
      <c r="E68" s="568"/>
      <c r="F68" s="569"/>
      <c r="G68" s="7"/>
      <c r="H68" s="390" t="s">
        <v>73</v>
      </c>
      <c r="I68" s="391"/>
      <c r="J68" s="391"/>
      <c r="K68" s="391"/>
      <c r="L68" s="538"/>
      <c r="M68" s="7"/>
      <c r="N68" s="7"/>
      <c r="O68" s="7"/>
      <c r="P68" s="7"/>
    </row>
    <row r="69" spans="1:20" ht="14.25" customHeight="1" x14ac:dyDescent="0.25">
      <c r="A69" s="15"/>
      <c r="B69" s="239" t="s">
        <v>2</v>
      </c>
      <c r="C69" s="559"/>
      <c r="D69" s="559"/>
      <c r="E69" s="559"/>
      <c r="F69" s="560"/>
      <c r="G69" s="7"/>
      <c r="H69" s="563" t="s">
        <v>2</v>
      </c>
      <c r="I69" s="564"/>
      <c r="J69" s="499"/>
      <c r="K69" s="499"/>
      <c r="L69" s="500"/>
      <c r="M69" s="7"/>
      <c r="N69" s="7"/>
      <c r="O69" s="7"/>
      <c r="P69" s="7"/>
    </row>
    <row r="70" spans="1:20" ht="14.25" customHeight="1" x14ac:dyDescent="0.25">
      <c r="A70" s="15"/>
      <c r="B70" s="239" t="s">
        <v>16</v>
      </c>
      <c r="C70" s="554"/>
      <c r="D70" s="555"/>
      <c r="E70" s="555"/>
      <c r="F70" s="556"/>
      <c r="G70" s="7"/>
      <c r="H70" s="563" t="s">
        <v>16</v>
      </c>
      <c r="I70" s="564"/>
      <c r="J70" s="499"/>
      <c r="K70" s="499"/>
      <c r="L70" s="500"/>
      <c r="M70" s="7"/>
      <c r="N70" s="7"/>
      <c r="O70" s="7"/>
      <c r="P70" s="7"/>
    </row>
    <row r="71" spans="1:20" ht="14.25" customHeight="1" thickBot="1" x14ac:dyDescent="0.3">
      <c r="A71" s="15"/>
      <c r="B71" s="240" t="s">
        <v>10</v>
      </c>
      <c r="C71" s="557"/>
      <c r="D71" s="557"/>
      <c r="E71" s="557"/>
      <c r="F71" s="558"/>
      <c r="G71" s="7"/>
      <c r="H71" s="565" t="s">
        <v>10</v>
      </c>
      <c r="I71" s="566"/>
      <c r="J71" s="508"/>
      <c r="K71" s="508"/>
      <c r="L71" s="509"/>
      <c r="M71" s="7"/>
      <c r="N71" s="7"/>
      <c r="O71" s="7"/>
      <c r="P71" s="7"/>
    </row>
    <row r="72" spans="1:20" ht="14.25" customHeight="1" x14ac:dyDescent="0.25">
      <c r="A72" s="15"/>
      <c r="B72" s="15"/>
      <c r="C72" s="15"/>
      <c r="D72" s="15"/>
      <c r="E72" s="15"/>
      <c r="F72" s="15"/>
      <c r="G72" s="15"/>
      <c r="H72" s="15"/>
      <c r="I72" s="15"/>
      <c r="J72" s="15"/>
      <c r="K72" s="15"/>
      <c r="L72" s="15"/>
      <c r="M72" s="7"/>
      <c r="N72" s="7"/>
      <c r="O72" s="7"/>
      <c r="P72" s="7"/>
    </row>
    <row r="73" spans="1:20" ht="14.25" customHeight="1" x14ac:dyDescent="0.25">
      <c r="A73" s="7"/>
      <c r="B73" s="210"/>
      <c r="C73" s="210"/>
      <c r="D73" s="210"/>
      <c r="E73" s="210"/>
      <c r="F73" s="210"/>
      <c r="G73" s="210"/>
      <c r="H73" s="210"/>
      <c r="I73" s="210"/>
      <c r="J73" s="210"/>
      <c r="K73" s="210"/>
      <c r="L73" s="7"/>
      <c r="M73" s="7"/>
      <c r="N73" s="7"/>
      <c r="O73" s="13"/>
      <c r="P73" s="7"/>
    </row>
    <row r="74" spans="1:20" ht="14.45" customHeight="1" x14ac:dyDescent="0.25">
      <c r="A74" s="488"/>
      <c r="B74" s="488"/>
      <c r="C74" s="488"/>
      <c r="D74" s="488"/>
      <c r="E74" s="488"/>
      <c r="F74" s="488"/>
      <c r="G74" s="488"/>
      <c r="H74" s="530" t="s">
        <v>164</v>
      </c>
      <c r="I74" s="530"/>
      <c r="J74" s="530"/>
      <c r="K74" s="530"/>
      <c r="L74" s="530"/>
      <c r="M74" s="530"/>
      <c r="N74" s="7"/>
      <c r="O74" s="7"/>
      <c r="P74" s="7"/>
    </row>
    <row r="75" spans="1:20" ht="15" customHeight="1" x14ac:dyDescent="0.25">
      <c r="A75" s="488"/>
      <c r="B75" s="488"/>
      <c r="C75" s="488"/>
      <c r="D75" s="488"/>
      <c r="E75" s="488"/>
      <c r="F75" s="488"/>
      <c r="G75" s="488"/>
      <c r="H75" s="530"/>
      <c r="I75" s="530"/>
      <c r="J75" s="530"/>
      <c r="K75" s="530"/>
      <c r="L75" s="530"/>
      <c r="M75" s="530"/>
      <c r="N75" s="12" t="s">
        <v>11</v>
      </c>
      <c r="O75" s="244" t="s">
        <v>12</v>
      </c>
      <c r="P75" s="7"/>
    </row>
    <row r="76" spans="1:20" ht="15" customHeight="1" x14ac:dyDescent="0.25">
      <c r="A76" s="488"/>
      <c r="B76" s="488"/>
      <c r="C76" s="488"/>
      <c r="D76" s="488"/>
      <c r="E76" s="488"/>
      <c r="F76" s="488"/>
      <c r="G76" s="488"/>
      <c r="H76" s="530"/>
      <c r="I76" s="530"/>
      <c r="J76" s="530"/>
      <c r="K76" s="530"/>
      <c r="L76" s="530"/>
      <c r="M76" s="530"/>
      <c r="N76" s="12" t="s">
        <v>5</v>
      </c>
      <c r="O76" s="244" t="s">
        <v>13</v>
      </c>
      <c r="P76" s="7"/>
    </row>
    <row r="77" spans="1:20" ht="18.600000000000001" customHeight="1" x14ac:dyDescent="0.25">
      <c r="A77" s="488"/>
      <c r="B77" s="488"/>
      <c r="C77" s="488"/>
      <c r="D77" s="488"/>
      <c r="E77" s="488"/>
      <c r="F77" s="488"/>
      <c r="G77" s="488"/>
      <c r="H77" s="530"/>
      <c r="I77" s="530"/>
      <c r="J77" s="530"/>
      <c r="K77" s="530"/>
      <c r="L77" s="530"/>
      <c r="M77" s="530"/>
      <c r="N77" s="12" t="s">
        <v>4</v>
      </c>
      <c r="O77" s="244" t="s">
        <v>14</v>
      </c>
      <c r="P77" s="7"/>
    </row>
    <row r="78" spans="1:20" ht="5.0999999999999996" customHeight="1" x14ac:dyDescent="0.25">
      <c r="A78" s="7"/>
      <c r="B78" s="7"/>
      <c r="C78" s="9"/>
      <c r="D78" s="9"/>
      <c r="E78" s="9"/>
      <c r="F78" s="9"/>
      <c r="G78" s="10"/>
      <c r="H78" s="11"/>
      <c r="I78" s="11"/>
      <c r="J78" s="11"/>
      <c r="K78" s="11"/>
      <c r="L78" s="9"/>
      <c r="M78" s="12"/>
      <c r="N78" s="6"/>
      <c r="O78" s="6"/>
      <c r="P78" s="7"/>
    </row>
    <row r="79" spans="1:20" ht="5.0999999999999996" customHeight="1" x14ac:dyDescent="0.25">
      <c r="A79" s="7"/>
      <c r="B79" s="7"/>
      <c r="C79" s="9"/>
      <c r="D79" s="9"/>
      <c r="E79" s="9"/>
      <c r="F79" s="9"/>
      <c r="G79" s="10"/>
      <c r="H79" s="11"/>
      <c r="I79" s="11"/>
      <c r="J79" s="11"/>
      <c r="K79" s="11"/>
      <c r="L79" s="9"/>
      <c r="M79" s="12"/>
      <c r="N79" s="6"/>
      <c r="O79" s="6"/>
      <c r="P79" s="7"/>
    </row>
    <row r="80" spans="1:20" ht="30.75" customHeight="1" x14ac:dyDescent="0.45">
      <c r="A80" s="7"/>
      <c r="B80" s="491" t="s">
        <v>22</v>
      </c>
      <c r="C80" s="491"/>
      <c r="D80" s="491"/>
      <c r="E80" s="491"/>
      <c r="F80" s="491"/>
      <c r="G80" s="491"/>
      <c r="H80" s="491"/>
      <c r="I80" s="491"/>
      <c r="J80" s="491"/>
      <c r="K80" s="491"/>
      <c r="L80" s="491"/>
      <c r="M80" s="491"/>
      <c r="N80" s="491"/>
      <c r="O80" s="491"/>
      <c r="P80" s="7"/>
    </row>
    <row r="81" spans="1:16" ht="73.5" customHeight="1" x14ac:dyDescent="0.25">
      <c r="A81" s="7"/>
      <c r="B81" s="417" t="s">
        <v>71</v>
      </c>
      <c r="C81" s="417"/>
      <c r="D81" s="417"/>
      <c r="E81" s="417"/>
      <c r="F81" s="417"/>
      <c r="G81" s="417"/>
      <c r="H81" s="417"/>
      <c r="I81" s="417"/>
      <c r="J81" s="417"/>
      <c r="K81" s="417"/>
      <c r="L81" s="417"/>
      <c r="M81" s="7"/>
      <c r="N81" s="7"/>
      <c r="O81" s="7"/>
      <c r="P81" s="7"/>
    </row>
    <row r="82" spans="1:16" ht="42" customHeight="1" x14ac:dyDescent="0.25">
      <c r="A82" s="7"/>
      <c r="B82" s="490" t="s">
        <v>26</v>
      </c>
      <c r="C82" s="490"/>
      <c r="D82" s="490"/>
      <c r="E82" s="490"/>
      <c r="F82" s="490"/>
      <c r="G82" s="490"/>
      <c r="H82" s="490"/>
      <c r="I82" s="490"/>
      <c r="J82" s="490"/>
      <c r="K82" s="490"/>
      <c r="L82" s="490"/>
      <c r="M82" s="490"/>
      <c r="N82" s="490"/>
      <c r="O82" s="490"/>
      <c r="P82" s="7"/>
    </row>
    <row r="83" spans="1:16" x14ac:dyDescent="0.25">
      <c r="A83" s="7"/>
      <c r="B83" s="7"/>
      <c r="C83" s="7"/>
      <c r="D83" s="7"/>
      <c r="E83" s="7"/>
      <c r="F83" s="7"/>
      <c r="G83" s="7"/>
      <c r="H83" s="7"/>
      <c r="I83" s="7"/>
      <c r="J83" s="7"/>
      <c r="K83" s="7"/>
      <c r="L83" s="7"/>
      <c r="M83" s="7"/>
      <c r="N83" s="7"/>
      <c r="O83" s="7"/>
      <c r="P83" s="7"/>
    </row>
    <row r="84" spans="1:16" ht="63.75" customHeight="1" x14ac:dyDescent="0.25">
      <c r="A84" s="7"/>
      <c r="B84" s="489" t="s">
        <v>166</v>
      </c>
      <c r="C84" s="489"/>
      <c r="D84" s="489"/>
      <c r="E84" s="489"/>
      <c r="F84" s="489"/>
      <c r="G84" s="489"/>
      <c r="H84" s="489"/>
      <c r="I84" s="489"/>
      <c r="J84" s="489"/>
      <c r="K84" s="489"/>
      <c r="L84" s="489"/>
      <c r="M84" s="489"/>
      <c r="N84" s="489"/>
      <c r="O84" s="489"/>
      <c r="P84" s="7"/>
    </row>
    <row r="85" spans="1:16" ht="78.599999999999994" customHeight="1" x14ac:dyDescent="0.25">
      <c r="A85" s="7"/>
      <c r="B85" s="7"/>
      <c r="C85" s="7"/>
      <c r="D85" s="7"/>
      <c r="E85" s="7"/>
      <c r="F85" s="7"/>
      <c r="G85" s="7"/>
      <c r="H85" s="7"/>
      <c r="I85" s="7"/>
      <c r="J85" s="7"/>
      <c r="K85" s="7"/>
      <c r="L85" s="648" t="s">
        <v>23</v>
      </c>
      <c r="M85" s="648"/>
      <c r="N85" s="648"/>
      <c r="O85" s="648"/>
      <c r="P85" s="7"/>
    </row>
    <row r="86" spans="1:16" x14ac:dyDescent="0.25">
      <c r="A86" s="7"/>
      <c r="B86" s="7"/>
      <c r="C86" s="7"/>
      <c r="D86" s="7"/>
      <c r="E86" s="7"/>
      <c r="F86" s="7"/>
      <c r="G86" s="7"/>
      <c r="H86" s="7"/>
      <c r="I86" s="7"/>
      <c r="J86" s="7"/>
      <c r="K86" s="7"/>
      <c r="L86" s="7"/>
      <c r="M86" s="7"/>
      <c r="N86" s="7"/>
      <c r="O86" s="7"/>
      <c r="P86" s="7"/>
    </row>
  </sheetData>
  <sheetProtection algorithmName="SHA-512" hashValue="yBkptuB9INDqd0tPJIVaO16ucN8m2TskMWbXdnhibcM1a0Dx/Ug9JwA6Mt8FnHRebb8DfcIHrQab5zDHeqsz9w==" saltValue="1sGe7CMePV+YTvEASJAbWw==" spinCount="100000" sheet="1" formatCells="0" formatColumns="0" formatRows="0" insertColumns="0" insertRows="0" insertHyperlinks="0" deleteColumns="0" deleteRows="0" sort="0" autoFilter="0" pivotTables="0"/>
  <mergeCells count="226">
    <mergeCell ref="L62:N62"/>
    <mergeCell ref="L59:N59"/>
    <mergeCell ref="G63:H63"/>
    <mergeCell ref="I63:K63"/>
    <mergeCell ref="L63:N63"/>
    <mergeCell ref="A5:O5"/>
    <mergeCell ref="A7:B7"/>
    <mergeCell ref="A8:B8"/>
    <mergeCell ref="A9:B9"/>
    <mergeCell ref="K13:N13"/>
    <mergeCell ref="C62:F62"/>
    <mergeCell ref="C63:F63"/>
    <mergeCell ref="C60:F60"/>
    <mergeCell ref="C61:F61"/>
    <mergeCell ref="G60:H60"/>
    <mergeCell ref="I60:K60"/>
    <mergeCell ref="L60:N60"/>
    <mergeCell ref="G61:H61"/>
    <mergeCell ref="I61:K61"/>
    <mergeCell ref="L61:N61"/>
    <mergeCell ref="C58:F58"/>
    <mergeCell ref="C59:F59"/>
    <mergeCell ref="G59:H59"/>
    <mergeCell ref="I59:K59"/>
    <mergeCell ref="C70:F70"/>
    <mergeCell ref="C71:F71"/>
    <mergeCell ref="C69:F69"/>
    <mergeCell ref="C64:F64"/>
    <mergeCell ref="C65:F65"/>
    <mergeCell ref="G64:H64"/>
    <mergeCell ref="I64:K64"/>
    <mergeCell ref="L64:N64"/>
    <mergeCell ref="G65:H65"/>
    <mergeCell ref="I65:K65"/>
    <mergeCell ref="L65:N65"/>
    <mergeCell ref="H70:I70"/>
    <mergeCell ref="H71:I71"/>
    <mergeCell ref="H68:L68"/>
    <mergeCell ref="J69:L69"/>
    <mergeCell ref="J70:L70"/>
    <mergeCell ref="J71:L71"/>
    <mergeCell ref="B68:F68"/>
    <mergeCell ref="H69:I69"/>
    <mergeCell ref="A66:H66"/>
    <mergeCell ref="I66:K66"/>
    <mergeCell ref="C56:F56"/>
    <mergeCell ref="C57:F57"/>
    <mergeCell ref="C55:F55"/>
    <mergeCell ref="A54:N54"/>
    <mergeCell ref="A19:K19"/>
    <mergeCell ref="L19:M19"/>
    <mergeCell ref="N19:O19"/>
    <mergeCell ref="L41:M41"/>
    <mergeCell ref="N41:O41"/>
    <mergeCell ref="C42:F42"/>
    <mergeCell ref="L42:M42"/>
    <mergeCell ref="N42:O42"/>
    <mergeCell ref="C39:F39"/>
    <mergeCell ref="L39:M39"/>
    <mergeCell ref="N39:O39"/>
    <mergeCell ref="C40:F40"/>
    <mergeCell ref="L40:M40"/>
    <mergeCell ref="N40:O40"/>
    <mergeCell ref="C37:F37"/>
    <mergeCell ref="G55:H55"/>
    <mergeCell ref="G56:H56"/>
    <mergeCell ref="I55:K55"/>
    <mergeCell ref="L55:N55"/>
    <mergeCell ref="I56:K56"/>
    <mergeCell ref="C38:F38"/>
    <mergeCell ref="L38:M38"/>
    <mergeCell ref="N38:O38"/>
    <mergeCell ref="C35:F35"/>
    <mergeCell ref="L35:M35"/>
    <mergeCell ref="N35:O35"/>
    <mergeCell ref="C36:F36"/>
    <mergeCell ref="L36:M36"/>
    <mergeCell ref="N36:O36"/>
    <mergeCell ref="C48:F48"/>
    <mergeCell ref="L48:M48"/>
    <mergeCell ref="N48:O48"/>
    <mergeCell ref="C33:F33"/>
    <mergeCell ref="L33:M33"/>
    <mergeCell ref="N33:O33"/>
    <mergeCell ref="C34:F34"/>
    <mergeCell ref="L34:M34"/>
    <mergeCell ref="N34:O34"/>
    <mergeCell ref="C47:F47"/>
    <mergeCell ref="L47:M47"/>
    <mergeCell ref="N47:O47"/>
    <mergeCell ref="G43:J43"/>
    <mergeCell ref="C44:F44"/>
    <mergeCell ref="L44:M44"/>
    <mergeCell ref="N44:O44"/>
    <mergeCell ref="C45:F45"/>
    <mergeCell ref="L45:M45"/>
    <mergeCell ref="N45:O45"/>
    <mergeCell ref="C46:F46"/>
    <mergeCell ref="L46:M46"/>
    <mergeCell ref="N46:O46"/>
    <mergeCell ref="L37:M37"/>
    <mergeCell ref="N37:O37"/>
    <mergeCell ref="C31:F31"/>
    <mergeCell ref="L31:M31"/>
    <mergeCell ref="N31:O31"/>
    <mergeCell ref="A28:K28"/>
    <mergeCell ref="A30:O30"/>
    <mergeCell ref="C43:F43"/>
    <mergeCell ref="L43:M43"/>
    <mergeCell ref="N43:O43"/>
    <mergeCell ref="L28:M28"/>
    <mergeCell ref="N28:O28"/>
    <mergeCell ref="G31:J31"/>
    <mergeCell ref="G32:J32"/>
    <mergeCell ref="G33:J33"/>
    <mergeCell ref="G34:J34"/>
    <mergeCell ref="G35:J35"/>
    <mergeCell ref="G36:J36"/>
    <mergeCell ref="G37:J37"/>
    <mergeCell ref="G38:J38"/>
    <mergeCell ref="G39:J39"/>
    <mergeCell ref="G40:J40"/>
    <mergeCell ref="G41:J41"/>
    <mergeCell ref="G42:J42"/>
    <mergeCell ref="C32:F32"/>
    <mergeCell ref="L32:M32"/>
    <mergeCell ref="C26:F26"/>
    <mergeCell ref="L26:M26"/>
    <mergeCell ref="N26:O26"/>
    <mergeCell ref="C27:F27"/>
    <mergeCell ref="L27:M27"/>
    <mergeCell ref="N27:O27"/>
    <mergeCell ref="L24:M24"/>
    <mergeCell ref="N24:O24"/>
    <mergeCell ref="C25:F25"/>
    <mergeCell ref="L25:M25"/>
    <mergeCell ref="N25:O25"/>
    <mergeCell ref="G25:I25"/>
    <mergeCell ref="J25:K25"/>
    <mergeCell ref="G26:I26"/>
    <mergeCell ref="J26:K26"/>
    <mergeCell ref="G27:I27"/>
    <mergeCell ref="J27:K27"/>
    <mergeCell ref="C24:F24"/>
    <mergeCell ref="A15:O15"/>
    <mergeCell ref="C16:F16"/>
    <mergeCell ref="C17:F17"/>
    <mergeCell ref="C18:F18"/>
    <mergeCell ref="B1:D4"/>
    <mergeCell ref="F7:I7"/>
    <mergeCell ref="K7:O7"/>
    <mergeCell ref="F8:G8"/>
    <mergeCell ref="H8:I8"/>
    <mergeCell ref="G1:M4"/>
    <mergeCell ref="H74:M77"/>
    <mergeCell ref="J23:K23"/>
    <mergeCell ref="G24:I24"/>
    <mergeCell ref="J24:K24"/>
    <mergeCell ref="L22:M22"/>
    <mergeCell ref="N22:O22"/>
    <mergeCell ref="L16:M16"/>
    <mergeCell ref="N16:O16"/>
    <mergeCell ref="L17:M17"/>
    <mergeCell ref="N17:O17"/>
    <mergeCell ref="L18:M18"/>
    <mergeCell ref="N18:O18"/>
    <mergeCell ref="N32:O32"/>
    <mergeCell ref="L51:M51"/>
    <mergeCell ref="N51:O51"/>
    <mergeCell ref="L56:N56"/>
    <mergeCell ref="G57:H57"/>
    <mergeCell ref="I57:K57"/>
    <mergeCell ref="L57:N57"/>
    <mergeCell ref="G58:H58"/>
    <mergeCell ref="I58:K58"/>
    <mergeCell ref="L58:N58"/>
    <mergeCell ref="G62:H62"/>
    <mergeCell ref="I62:K62"/>
    <mergeCell ref="C41:F41"/>
    <mergeCell ref="C7:D7"/>
    <mergeCell ref="C8:D8"/>
    <mergeCell ref="C9:D9"/>
    <mergeCell ref="F9:G9"/>
    <mergeCell ref="H9:I9"/>
    <mergeCell ref="F10:G10"/>
    <mergeCell ref="H10:I10"/>
    <mergeCell ref="J16:K16"/>
    <mergeCell ref="J17:K17"/>
    <mergeCell ref="J18:K18"/>
    <mergeCell ref="G16:I16"/>
    <mergeCell ref="G17:I17"/>
    <mergeCell ref="G18:I18"/>
    <mergeCell ref="G22:I22"/>
    <mergeCell ref="J22:K22"/>
    <mergeCell ref="G23:I23"/>
    <mergeCell ref="C22:F22"/>
    <mergeCell ref="A21:O21"/>
    <mergeCell ref="L23:M23"/>
    <mergeCell ref="N23:O23"/>
    <mergeCell ref="C23:F23"/>
    <mergeCell ref="H11:I11"/>
    <mergeCell ref="F11:G11"/>
    <mergeCell ref="A74:G77"/>
    <mergeCell ref="L85:O85"/>
    <mergeCell ref="B84:O84"/>
    <mergeCell ref="B82:O82"/>
    <mergeCell ref="B80:O80"/>
    <mergeCell ref="G44:J44"/>
    <mergeCell ref="G45:J45"/>
    <mergeCell ref="G46:J46"/>
    <mergeCell ref="G47:J47"/>
    <mergeCell ref="G48:J48"/>
    <mergeCell ref="G49:J49"/>
    <mergeCell ref="G50:J50"/>
    <mergeCell ref="G51:J51"/>
    <mergeCell ref="L50:M50"/>
    <mergeCell ref="N50:O50"/>
    <mergeCell ref="A52:K52"/>
    <mergeCell ref="L52:M52"/>
    <mergeCell ref="N52:O52"/>
    <mergeCell ref="C50:F50"/>
    <mergeCell ref="C49:F49"/>
    <mergeCell ref="L49:M49"/>
    <mergeCell ref="N49:O49"/>
    <mergeCell ref="C51:F51"/>
    <mergeCell ref="B81:L81"/>
  </mergeCells>
  <conditionalFormatting sqref="C69:F71 J69:J71">
    <cfRule type="cellIs" dxfId="23" priority="14" operator="equal">
      <formula>0</formula>
    </cfRule>
  </conditionalFormatting>
  <conditionalFormatting sqref="C69:F71">
    <cfRule type="cellIs" dxfId="22" priority="15" operator="equal">
      <formula>0</formula>
    </cfRule>
  </conditionalFormatting>
  <conditionalFormatting sqref="H11:I11">
    <cfRule type="cellIs" dxfId="21" priority="13" operator="equal">
      <formula>0</formula>
    </cfRule>
  </conditionalFormatting>
  <conditionalFormatting sqref="I66:K66">
    <cfRule type="cellIs" dxfId="20" priority="1" operator="greaterThan">
      <formula>$O$12</formula>
    </cfRule>
    <cfRule type="cellIs" dxfId="19" priority="2" operator="equal">
      <formula>0</formula>
    </cfRule>
  </conditionalFormatting>
  <conditionalFormatting sqref="L19:M19">
    <cfRule type="cellIs" dxfId="18" priority="8" operator="equal">
      <formula>0</formula>
    </cfRule>
    <cfRule type="cellIs" dxfId="17" priority="9" operator="greaterThan">
      <formula>$O$10</formula>
    </cfRule>
  </conditionalFormatting>
  <conditionalFormatting sqref="L28:M28">
    <cfRule type="cellIs" dxfId="16" priority="6" operator="greaterThan">
      <formula>$O$11</formula>
    </cfRule>
    <cfRule type="cellIs" dxfId="15" priority="7" operator="equal">
      <formula>0</formula>
    </cfRule>
  </conditionalFormatting>
  <conditionalFormatting sqref="L52:M52">
    <cfRule type="cellIs" dxfId="14" priority="3" operator="equal">
      <formula>0</formula>
    </cfRule>
    <cfRule type="cellIs" dxfId="13" priority="4" operator="greaterThan">
      <formula>$O$9</formula>
    </cfRule>
  </conditionalFormatting>
  <conditionalFormatting sqref="M9">
    <cfRule type="cellIs" dxfId="12" priority="55" operator="greaterThan">
      <formula>ROUNDUP($H$8/25,0)*2</formula>
    </cfRule>
    <cfRule type="cellIs" dxfId="11" priority="56" operator="equal">
      <formula>0</formula>
    </cfRule>
  </conditionalFormatting>
  <conditionalFormatting sqref="N9">
    <cfRule type="cellIs" dxfId="10" priority="12" operator="greaterThan">
      <formula>$L$9</formula>
    </cfRule>
  </conditionalFormatting>
  <conditionalFormatting sqref="N9:N11">
    <cfRule type="cellIs" dxfId="9" priority="60" operator="greaterThan">
      <formula>#REF!</formula>
    </cfRule>
  </conditionalFormatting>
  <conditionalFormatting sqref="N9:N12">
    <cfRule type="cellIs" dxfId="8" priority="26" operator="equal">
      <formula>0</formula>
    </cfRule>
  </conditionalFormatting>
  <conditionalFormatting sqref="N10">
    <cfRule type="cellIs" dxfId="7" priority="11" operator="greaterThan">
      <formula>$L$10</formula>
    </cfRule>
  </conditionalFormatting>
  <conditionalFormatting sqref="N11">
    <cfRule type="cellIs" dxfId="6" priority="10" operator="greaterThan">
      <formula>$L$11</formula>
    </cfRule>
  </conditionalFormatting>
  <conditionalFormatting sqref="O9:O14">
    <cfRule type="cellIs" dxfId="5" priority="24" operator="equal">
      <formula>0</formula>
    </cfRule>
  </conditionalFormatting>
  <conditionalFormatting sqref="O13:O14">
    <cfRule type="cellIs" dxfId="4" priority="23" operator="greaterThan">
      <formula>$H$11</formula>
    </cfRule>
  </conditionalFormatting>
  <pageMargins left="0.7" right="0.7" top="0.75" bottom="0.75" header="0.3" footer="0.3"/>
  <pageSetup scale="67" fitToHeight="0" orientation="portrait" r:id="rId1"/>
  <headerFooter>
    <oddFooter>Page &amp;P</oddFooter>
  </headerFooter>
  <rowBreaks count="2" manualBreakCount="2">
    <brk id="52" max="15" man="1"/>
    <brk id="7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9E48D-0959-40E7-936A-83623D898E7A}">
  <sheetPr>
    <pageSetUpPr fitToPage="1"/>
  </sheetPr>
  <dimension ref="A1:L66"/>
  <sheetViews>
    <sheetView rightToLeft="1" view="pageLayout" zoomScale="70" zoomScaleNormal="100" zoomScaleSheetLayoutView="115" zoomScalePageLayoutView="70" workbookViewId="0">
      <selection activeCell="L4" activeCellId="11" sqref="B13:L14 B19:L23 B28:L47 B52:L61 C64:D66 C6:D6 C8:D8 H6:I6 E1:J4 L3 L2 L4"/>
    </sheetView>
  </sheetViews>
  <sheetFormatPr defaultColWidth="9.140625" defaultRowHeight="15" x14ac:dyDescent="0.25"/>
  <cols>
    <col min="1" max="1" width="3.28515625" style="1" customWidth="1"/>
    <col min="2" max="2" width="15.85546875" style="1" customWidth="1"/>
    <col min="3" max="3" width="6.5703125" style="1" customWidth="1"/>
    <col min="4" max="4" width="22.42578125" style="1" customWidth="1"/>
    <col min="5" max="5" width="0.85546875" style="1" customWidth="1"/>
    <col min="6" max="6" width="10.5703125" style="1" customWidth="1"/>
    <col min="7" max="7" width="9.42578125" style="1" customWidth="1"/>
    <col min="8" max="8" width="12" style="1" customWidth="1"/>
    <col min="9" max="9" width="7.42578125" style="1" customWidth="1"/>
    <col min="10" max="10" width="22.7109375" style="1" customWidth="1"/>
    <col min="11" max="11" width="9.7109375" style="1" customWidth="1"/>
    <col min="12" max="12" width="14.5703125" style="1" customWidth="1"/>
    <col min="13" max="16384" width="9.140625" style="1"/>
  </cols>
  <sheetData>
    <row r="1" spans="1:12" ht="15" customHeight="1" x14ac:dyDescent="0.25">
      <c r="B1" s="267" t="s">
        <v>30</v>
      </c>
      <c r="C1" s="267"/>
      <c r="D1" s="267"/>
      <c r="E1" s="269" t="s">
        <v>155</v>
      </c>
      <c r="F1" s="269"/>
      <c r="G1" s="269"/>
      <c r="H1" s="269"/>
      <c r="I1" s="269"/>
      <c r="J1" s="269"/>
    </row>
    <row r="2" spans="1:12" ht="15" customHeight="1" x14ac:dyDescent="0.25">
      <c r="B2" s="267"/>
      <c r="C2" s="267"/>
      <c r="D2" s="267"/>
      <c r="E2" s="269"/>
      <c r="F2" s="269"/>
      <c r="G2" s="269"/>
      <c r="H2" s="269"/>
      <c r="I2" s="269"/>
      <c r="J2" s="269"/>
      <c r="K2" s="29" t="s">
        <v>11</v>
      </c>
      <c r="L2" s="21" t="s">
        <v>12</v>
      </c>
    </row>
    <row r="3" spans="1:12" ht="15" customHeight="1" x14ac:dyDescent="0.25">
      <c r="B3" s="267"/>
      <c r="C3" s="267"/>
      <c r="D3" s="267"/>
      <c r="E3" s="269"/>
      <c r="F3" s="269"/>
      <c r="G3" s="269"/>
      <c r="H3" s="269"/>
      <c r="I3" s="269"/>
      <c r="J3" s="269"/>
      <c r="K3" s="29" t="s">
        <v>5</v>
      </c>
      <c r="L3" s="21" t="s">
        <v>13</v>
      </c>
    </row>
    <row r="4" spans="1:12" ht="18.75" customHeight="1" x14ac:dyDescent="0.25">
      <c r="B4" s="267"/>
      <c r="C4" s="267"/>
      <c r="D4" s="267"/>
      <c r="E4" s="269"/>
      <c r="F4" s="269"/>
      <c r="G4" s="269"/>
      <c r="H4" s="269"/>
      <c r="I4" s="269"/>
      <c r="J4" s="269"/>
      <c r="K4" s="29" t="s">
        <v>4</v>
      </c>
      <c r="L4" s="21" t="s">
        <v>14</v>
      </c>
    </row>
    <row r="5" spans="1:12" ht="18.75" customHeight="1" thickBot="1" x14ac:dyDescent="0.3">
      <c r="B5" s="28"/>
      <c r="C5" s="28"/>
      <c r="D5" s="28"/>
      <c r="E5" s="28"/>
      <c r="F5" s="71"/>
      <c r="G5" s="71"/>
      <c r="H5" s="71"/>
      <c r="I5" s="71"/>
      <c r="K5" s="29"/>
      <c r="L5" s="21"/>
    </row>
    <row r="6" spans="1:12" ht="16.5" thickBot="1" x14ac:dyDescent="0.3">
      <c r="A6" s="480" t="s">
        <v>6</v>
      </c>
      <c r="B6" s="481"/>
      <c r="C6" s="614">
        <f>'مكافأة  العاملين بالكليات'!$C$7</f>
        <v>0</v>
      </c>
      <c r="D6" s="615"/>
      <c r="E6" s="36" t="s">
        <v>25</v>
      </c>
      <c r="F6" s="482" t="s">
        <v>131</v>
      </c>
      <c r="G6" s="483"/>
      <c r="H6" s="616">
        <f>'مكافأة  العاملين بالكليات'!$C$9</f>
        <v>0</v>
      </c>
      <c r="I6" s="617"/>
      <c r="J6" s="6"/>
      <c r="K6" s="6"/>
      <c r="L6" s="202"/>
    </row>
    <row r="7" spans="1:12" ht="3" customHeight="1" x14ac:dyDescent="0.25">
      <c r="A7" s="93"/>
      <c r="B7" s="54"/>
      <c r="C7" s="92"/>
      <c r="D7" s="94"/>
      <c r="E7" s="36"/>
      <c r="F7" s="36"/>
      <c r="G7" s="30"/>
      <c r="H7" s="30"/>
      <c r="I7" s="42"/>
      <c r="J7" s="4"/>
      <c r="K7" s="5"/>
      <c r="L7" s="177"/>
    </row>
    <row r="8" spans="1:12" ht="18.95" customHeight="1" thickBot="1" x14ac:dyDescent="0.3">
      <c r="A8" s="296" t="s">
        <v>8</v>
      </c>
      <c r="B8" s="297"/>
      <c r="C8" s="625">
        <f>'مكافأة  العاملين بالكليات'!$C$8</f>
        <v>0</v>
      </c>
      <c r="D8" s="626"/>
      <c r="E8" s="36"/>
      <c r="F8" s="486"/>
      <c r="G8" s="486"/>
      <c r="H8" s="487"/>
      <c r="I8" s="487"/>
      <c r="J8" s="6"/>
      <c r="K8" s="6"/>
      <c r="L8" s="180"/>
    </row>
    <row r="9" spans="1:12" ht="3" hidden="1" customHeight="1" thickBot="1" x14ac:dyDescent="0.3">
      <c r="A9" s="95"/>
      <c r="B9" s="95"/>
      <c r="C9" s="97"/>
      <c r="D9" s="97"/>
      <c r="E9" s="44"/>
      <c r="F9" s="49"/>
      <c r="G9" s="36"/>
      <c r="H9" s="36"/>
      <c r="I9" s="46"/>
    </row>
    <row r="10" spans="1:12" ht="3.75" customHeight="1" thickBot="1" x14ac:dyDescent="0.3"/>
    <row r="11" spans="1:12" ht="15.75" customHeight="1" x14ac:dyDescent="0.25">
      <c r="A11" s="567" t="s">
        <v>157</v>
      </c>
      <c r="B11" s="568"/>
      <c r="C11" s="568"/>
      <c r="D11" s="568"/>
      <c r="E11" s="568"/>
      <c r="F11" s="568"/>
      <c r="G11" s="568"/>
      <c r="H11" s="568"/>
      <c r="I11" s="568"/>
      <c r="J11" s="568"/>
      <c r="K11" s="568"/>
      <c r="L11" s="569"/>
    </row>
    <row r="12" spans="1:12" ht="33.75" customHeight="1" thickBot="1" x14ac:dyDescent="0.3">
      <c r="A12" s="231" t="s">
        <v>0</v>
      </c>
      <c r="B12" s="232" t="s">
        <v>72</v>
      </c>
      <c r="C12" s="515" t="s">
        <v>2</v>
      </c>
      <c r="D12" s="519"/>
      <c r="E12" s="519"/>
      <c r="F12" s="516"/>
      <c r="G12" s="515" t="s">
        <v>132</v>
      </c>
      <c r="H12" s="519"/>
      <c r="I12" s="516"/>
      <c r="J12" s="233" t="s">
        <v>24</v>
      </c>
      <c r="K12" s="515" t="s">
        <v>3</v>
      </c>
      <c r="L12" s="589"/>
    </row>
    <row r="13" spans="1:12" ht="15.75" customHeight="1" x14ac:dyDescent="0.25">
      <c r="A13" s="230">
        <v>1</v>
      </c>
      <c r="B13" s="250">
        <f>'مكافأة  العاملين بالكليات'!B17</f>
        <v>0</v>
      </c>
      <c r="C13" s="600">
        <f>'مكافأة  العاملين بالكليات'!C17</f>
        <v>0</v>
      </c>
      <c r="D13" s="601"/>
      <c r="E13" s="601"/>
      <c r="F13" s="602"/>
      <c r="G13" s="600">
        <f>'مكافأة  العاملين بالكليات'!J17</f>
        <v>0</v>
      </c>
      <c r="H13" s="601"/>
      <c r="I13" s="602"/>
      <c r="J13" s="245">
        <f>'مكافأة  العاملين بالكليات'!L17</f>
        <v>0</v>
      </c>
      <c r="K13" s="623">
        <f>'مكافأة  العاملين بالكليات'!M17</f>
        <v>0</v>
      </c>
      <c r="L13" s="624"/>
    </row>
    <row r="14" spans="1:12" ht="15.75" customHeight="1" thickBot="1" x14ac:dyDescent="0.3">
      <c r="A14" s="209">
        <v>2</v>
      </c>
      <c r="B14" s="251">
        <f>'مكافأة  العاملين بالكليات'!B18</f>
        <v>0</v>
      </c>
      <c r="C14" s="495">
        <f>'مكافأة  العاملين بالكليات'!C18</f>
        <v>0</v>
      </c>
      <c r="D14" s="496"/>
      <c r="E14" s="496"/>
      <c r="F14" s="497"/>
      <c r="G14" s="495">
        <f>'مكافأة  العاملين بالكليات'!J18</f>
        <v>0</v>
      </c>
      <c r="H14" s="496"/>
      <c r="I14" s="497"/>
      <c r="J14" s="246">
        <f>'مكافأة  العاملين بالكليات'!L18</f>
        <v>0</v>
      </c>
      <c r="K14" s="348">
        <f>'مكافأة  العاملين بالكليات'!M18</f>
        <v>0</v>
      </c>
      <c r="L14" s="350"/>
    </row>
    <row r="15" spans="1:12" ht="15.75" customHeight="1" thickBot="1" x14ac:dyDescent="0.3">
      <c r="A15" s="611" t="s">
        <v>51</v>
      </c>
      <c r="B15" s="612"/>
      <c r="C15" s="612"/>
      <c r="D15" s="612"/>
      <c r="E15" s="612"/>
      <c r="F15" s="612"/>
      <c r="G15" s="612"/>
      <c r="H15" s="612"/>
      <c r="I15" s="613"/>
      <c r="J15" s="169">
        <f>SUM(J13:J14)</f>
        <v>0</v>
      </c>
      <c r="K15" s="621"/>
      <c r="L15" s="622"/>
    </row>
    <row r="16" spans="1:12" ht="7.5" customHeight="1" thickBot="1" x14ac:dyDescent="0.3"/>
    <row r="17" spans="1:12" ht="15.75" customHeight="1" x14ac:dyDescent="0.25">
      <c r="A17" s="449" t="s">
        <v>160</v>
      </c>
      <c r="B17" s="450"/>
      <c r="C17" s="450"/>
      <c r="D17" s="450"/>
      <c r="E17" s="450"/>
      <c r="F17" s="450"/>
      <c r="G17" s="450"/>
      <c r="H17" s="450"/>
      <c r="I17" s="450"/>
      <c r="J17" s="450"/>
      <c r="K17" s="450"/>
      <c r="L17" s="451"/>
    </row>
    <row r="18" spans="1:12" ht="15.75" customHeight="1" thickBot="1" x14ac:dyDescent="0.3">
      <c r="A18" s="227" t="s">
        <v>0</v>
      </c>
      <c r="B18" s="228" t="s">
        <v>1</v>
      </c>
      <c r="C18" s="603" t="s">
        <v>2</v>
      </c>
      <c r="D18" s="603"/>
      <c r="E18" s="604" t="s">
        <v>143</v>
      </c>
      <c r="F18" s="606"/>
      <c r="G18" s="606"/>
      <c r="H18" s="606"/>
      <c r="I18" s="607"/>
      <c r="J18" s="229" t="s">
        <v>24</v>
      </c>
      <c r="K18" s="604" t="s">
        <v>3</v>
      </c>
      <c r="L18" s="605"/>
    </row>
    <row r="19" spans="1:12" ht="15.75" customHeight="1" x14ac:dyDescent="0.25">
      <c r="A19" s="226">
        <v>1</v>
      </c>
      <c r="B19" s="252">
        <f>'مكافأة  العاملين بالكليات'!B23</f>
        <v>0</v>
      </c>
      <c r="C19" s="618">
        <f>'مكافأة  العاملين بالكليات'!C23</f>
        <v>0</v>
      </c>
      <c r="D19" s="618"/>
      <c r="E19" s="608">
        <f>'مكافأة  العاملين بالكليات'!E23</f>
        <v>0</v>
      </c>
      <c r="F19" s="609"/>
      <c r="G19" s="609"/>
      <c r="H19" s="609"/>
      <c r="I19" s="610"/>
      <c r="J19" s="647">
        <f>'مكافأة  العاملين بالكليات'!L23</f>
        <v>0</v>
      </c>
      <c r="K19" s="619">
        <f>'مكافأة  العاملين بالكليات'!M23</f>
        <v>0</v>
      </c>
      <c r="L19" s="620"/>
    </row>
    <row r="20" spans="1:12" ht="15.75" customHeight="1" x14ac:dyDescent="0.25">
      <c r="A20" s="45">
        <v>2</v>
      </c>
      <c r="B20" s="253">
        <f>'مكافأة  العاملين بالكليات'!B24</f>
        <v>0</v>
      </c>
      <c r="C20" s="428">
        <f>'مكافأة  العاملين بالكليات'!C24</f>
        <v>0</v>
      </c>
      <c r="D20" s="428"/>
      <c r="E20" s="593">
        <f>'مكافأة  العاملين بالكليات'!E24</f>
        <v>0</v>
      </c>
      <c r="F20" s="594"/>
      <c r="G20" s="594"/>
      <c r="H20" s="594"/>
      <c r="I20" s="595"/>
      <c r="J20" s="265">
        <f>'مكافأة  العاملين بالكليات'!L24</f>
        <v>0</v>
      </c>
      <c r="K20" s="415">
        <f>'مكافأة  العاملين بالكليات'!M24</f>
        <v>0</v>
      </c>
      <c r="L20" s="443"/>
    </row>
    <row r="21" spans="1:12" ht="15.75" customHeight="1" x14ac:dyDescent="0.25">
      <c r="A21" s="45">
        <v>3</v>
      </c>
      <c r="B21" s="253">
        <f>'مكافأة  العاملين بالكليات'!B25</f>
        <v>0</v>
      </c>
      <c r="C21" s="428">
        <f>'مكافأة  العاملين بالكليات'!C25</f>
        <v>0</v>
      </c>
      <c r="D21" s="428"/>
      <c r="E21" s="593">
        <f>'مكافأة  العاملين بالكليات'!E25</f>
        <v>0</v>
      </c>
      <c r="F21" s="594"/>
      <c r="G21" s="594"/>
      <c r="H21" s="594"/>
      <c r="I21" s="595"/>
      <c r="J21" s="265">
        <f>'مكافأة  العاملين بالكليات'!L25</f>
        <v>0</v>
      </c>
      <c r="K21" s="415">
        <f>'مكافأة  العاملين بالكليات'!M25</f>
        <v>0</v>
      </c>
      <c r="L21" s="443"/>
    </row>
    <row r="22" spans="1:12" ht="15.75" customHeight="1" x14ac:dyDescent="0.25">
      <c r="A22" s="45">
        <v>4</v>
      </c>
      <c r="B22" s="253">
        <f>'مكافأة  العاملين بالكليات'!B26</f>
        <v>0</v>
      </c>
      <c r="C22" s="428">
        <f>'مكافأة  العاملين بالكليات'!C26</f>
        <v>0</v>
      </c>
      <c r="D22" s="428"/>
      <c r="E22" s="593">
        <f>'مكافأة  العاملين بالكليات'!E26</f>
        <v>0</v>
      </c>
      <c r="F22" s="594"/>
      <c r="G22" s="594"/>
      <c r="H22" s="594"/>
      <c r="I22" s="595"/>
      <c r="J22" s="265">
        <f>'مكافأة  العاملين بالكليات'!L26</f>
        <v>0</v>
      </c>
      <c r="K22" s="415">
        <f>'مكافأة  العاملين بالكليات'!M26</f>
        <v>0</v>
      </c>
      <c r="L22" s="443"/>
    </row>
    <row r="23" spans="1:12" ht="15.75" customHeight="1" thickBot="1" x14ac:dyDescent="0.3">
      <c r="A23" s="223">
        <v>5</v>
      </c>
      <c r="B23" s="254">
        <f>'مكافأة  العاملين بالكليات'!B27</f>
        <v>0</v>
      </c>
      <c r="C23" s="468">
        <f>'مكافأة  العاملين بالكليات'!C27</f>
        <v>0</v>
      </c>
      <c r="D23" s="468"/>
      <c r="E23" s="596">
        <f>'مكافأة  العاملين بالكليات'!E27</f>
        <v>0</v>
      </c>
      <c r="F23" s="597"/>
      <c r="G23" s="597"/>
      <c r="H23" s="597"/>
      <c r="I23" s="598"/>
      <c r="J23" s="266">
        <f>'مكافأة  العاملين بالكليات'!L27</f>
        <v>0</v>
      </c>
      <c r="K23" s="470">
        <f>'مكافأة  العاملين بالكليات'!M27</f>
        <v>0</v>
      </c>
      <c r="L23" s="471"/>
    </row>
    <row r="24" spans="1:12" ht="15.75" customHeight="1" thickBot="1" x14ac:dyDescent="0.3">
      <c r="A24" s="581" t="s">
        <v>54</v>
      </c>
      <c r="B24" s="582"/>
      <c r="C24" s="582"/>
      <c r="D24" s="582"/>
      <c r="E24" s="582"/>
      <c r="F24" s="582"/>
      <c r="G24" s="582"/>
      <c r="H24" s="582"/>
      <c r="I24" s="599"/>
      <c r="J24" s="247">
        <f>SUM(J19:J23)</f>
        <v>0</v>
      </c>
      <c r="K24" s="590"/>
      <c r="L24" s="590"/>
    </row>
    <row r="25" spans="1:12" ht="5.25" customHeight="1" thickBot="1" x14ac:dyDescent="0.3">
      <c r="B25" s="224"/>
      <c r="C25" s="225"/>
      <c r="D25" s="225"/>
      <c r="E25" s="225"/>
      <c r="F25" s="225"/>
      <c r="G25" s="225"/>
      <c r="H25" s="225"/>
      <c r="I25" s="225"/>
      <c r="J25" s="120"/>
      <c r="K25" s="2"/>
      <c r="L25" s="2"/>
    </row>
    <row r="26" spans="1:12" ht="15.75" customHeight="1" x14ac:dyDescent="0.25">
      <c r="A26" s="449" t="s">
        <v>161</v>
      </c>
      <c r="B26" s="450"/>
      <c r="C26" s="450"/>
      <c r="D26" s="450"/>
      <c r="E26" s="450"/>
      <c r="F26" s="450"/>
      <c r="G26" s="450"/>
      <c r="H26" s="450"/>
      <c r="I26" s="450"/>
      <c r="J26" s="450"/>
      <c r="K26" s="450"/>
      <c r="L26" s="451"/>
    </row>
    <row r="27" spans="1:12" ht="15.75" customHeight="1" thickBot="1" x14ac:dyDescent="0.3">
      <c r="A27" s="231" t="s">
        <v>0</v>
      </c>
      <c r="B27" s="232" t="s">
        <v>72</v>
      </c>
      <c r="C27" s="515" t="s">
        <v>2</v>
      </c>
      <c r="D27" s="519"/>
      <c r="E27" s="519"/>
      <c r="F27" s="516"/>
      <c r="G27" s="515" t="s">
        <v>132</v>
      </c>
      <c r="H27" s="519"/>
      <c r="I27" s="516"/>
      <c r="J27" s="233" t="s">
        <v>24</v>
      </c>
      <c r="K27" s="515" t="s">
        <v>3</v>
      </c>
      <c r="L27" s="589"/>
    </row>
    <row r="28" spans="1:12" ht="15.75" customHeight="1" x14ac:dyDescent="0.25">
      <c r="A28" s="216">
        <v>1</v>
      </c>
      <c r="B28" s="255">
        <f>'مكافأة  العاملين بالكليات'!B32</f>
        <v>0</v>
      </c>
      <c r="C28" s="524">
        <f>'مكافأة  العاملين بالكليات'!C32</f>
        <v>0</v>
      </c>
      <c r="D28" s="524"/>
      <c r="E28" s="524"/>
      <c r="F28" s="524"/>
      <c r="G28" s="524">
        <f>'مكافأة  العاملين بالكليات'!K32</f>
        <v>0</v>
      </c>
      <c r="H28" s="524"/>
      <c r="I28" s="524"/>
      <c r="J28" s="256">
        <f>'مكافأة  العاملين بالكليات'!N32</f>
        <v>0</v>
      </c>
      <c r="K28" s="587">
        <f>'مكافأة  العاملين بالكليات'!O32</f>
        <v>0</v>
      </c>
      <c r="L28" s="588"/>
    </row>
    <row r="29" spans="1:12" ht="15.75" customHeight="1" x14ac:dyDescent="0.25">
      <c r="A29" s="23">
        <v>2</v>
      </c>
      <c r="B29" s="257">
        <f>'مكافأة  العاملين بالكليات'!B33</f>
        <v>0</v>
      </c>
      <c r="C29" s="504">
        <f>'مكافأة  العاملين بالكليات'!C33</f>
        <v>0</v>
      </c>
      <c r="D29" s="504"/>
      <c r="E29" s="504"/>
      <c r="F29" s="504"/>
      <c r="G29" s="504">
        <f>'مكافأة  العاملين بالكليات'!K33</f>
        <v>0</v>
      </c>
      <c r="H29" s="504"/>
      <c r="I29" s="504"/>
      <c r="J29" s="258">
        <f>'مكافأة  العاملين بالكليات'!N33</f>
        <v>0</v>
      </c>
      <c r="K29" s="431">
        <f>'مكافأة  العاملين بالكليات'!O33</f>
        <v>0</v>
      </c>
      <c r="L29" s="432"/>
    </row>
    <row r="30" spans="1:12" ht="15.75" customHeight="1" x14ac:dyDescent="0.25">
      <c r="A30" s="23">
        <v>3</v>
      </c>
      <c r="B30" s="257">
        <f>'مكافأة  العاملين بالكليات'!B34</f>
        <v>0</v>
      </c>
      <c r="C30" s="504">
        <f>'مكافأة  العاملين بالكليات'!C34</f>
        <v>0</v>
      </c>
      <c r="D30" s="504"/>
      <c r="E30" s="504"/>
      <c r="F30" s="504"/>
      <c r="G30" s="504">
        <f>'مكافأة  العاملين بالكليات'!K34</f>
        <v>0</v>
      </c>
      <c r="H30" s="504"/>
      <c r="I30" s="504"/>
      <c r="J30" s="258">
        <f>'مكافأة  العاملين بالكليات'!N34</f>
        <v>0</v>
      </c>
      <c r="K30" s="431">
        <f>'مكافأة  العاملين بالكليات'!O34</f>
        <v>0</v>
      </c>
      <c r="L30" s="432"/>
    </row>
    <row r="31" spans="1:12" ht="15.75" customHeight="1" x14ac:dyDescent="0.25">
      <c r="A31" s="23">
        <v>4</v>
      </c>
      <c r="B31" s="257">
        <f>'مكافأة  العاملين بالكليات'!B35</f>
        <v>0</v>
      </c>
      <c r="C31" s="504">
        <f>'مكافأة  العاملين بالكليات'!C35</f>
        <v>0</v>
      </c>
      <c r="D31" s="504"/>
      <c r="E31" s="504"/>
      <c r="F31" s="504"/>
      <c r="G31" s="504">
        <f>'مكافأة  العاملين بالكليات'!K35</f>
        <v>0</v>
      </c>
      <c r="H31" s="504"/>
      <c r="I31" s="504"/>
      <c r="J31" s="258">
        <f>'مكافأة  العاملين بالكليات'!N35</f>
        <v>0</v>
      </c>
      <c r="K31" s="431">
        <f>'مكافأة  العاملين بالكليات'!O35</f>
        <v>0</v>
      </c>
      <c r="L31" s="432"/>
    </row>
    <row r="32" spans="1:12" ht="15.75" customHeight="1" x14ac:dyDescent="0.25">
      <c r="A32" s="23">
        <v>5</v>
      </c>
      <c r="B32" s="257">
        <f>'مكافأة  العاملين بالكليات'!B36</f>
        <v>0</v>
      </c>
      <c r="C32" s="504">
        <f>'مكافأة  العاملين بالكليات'!C36</f>
        <v>0</v>
      </c>
      <c r="D32" s="504"/>
      <c r="E32" s="504"/>
      <c r="F32" s="504"/>
      <c r="G32" s="504">
        <f>'مكافأة  العاملين بالكليات'!K36</f>
        <v>0</v>
      </c>
      <c r="H32" s="504"/>
      <c r="I32" s="504"/>
      <c r="J32" s="258">
        <f>'مكافأة  العاملين بالكليات'!N36</f>
        <v>0</v>
      </c>
      <c r="K32" s="431">
        <f>'مكافأة  العاملين بالكليات'!O36</f>
        <v>0</v>
      </c>
      <c r="L32" s="432"/>
    </row>
    <row r="33" spans="1:12" ht="15.75" customHeight="1" x14ac:dyDescent="0.25">
      <c r="A33" s="23">
        <v>6</v>
      </c>
      <c r="B33" s="257">
        <f>'مكافأة  العاملين بالكليات'!B37</f>
        <v>0</v>
      </c>
      <c r="C33" s="504">
        <f>'مكافأة  العاملين بالكليات'!C37</f>
        <v>0</v>
      </c>
      <c r="D33" s="504"/>
      <c r="E33" s="504"/>
      <c r="F33" s="504"/>
      <c r="G33" s="504">
        <f>'مكافأة  العاملين بالكليات'!K37</f>
        <v>0</v>
      </c>
      <c r="H33" s="504"/>
      <c r="I33" s="504"/>
      <c r="J33" s="258">
        <f>'مكافأة  العاملين بالكليات'!N37</f>
        <v>0</v>
      </c>
      <c r="K33" s="431">
        <f>'مكافأة  العاملين بالكليات'!O37</f>
        <v>0</v>
      </c>
      <c r="L33" s="432"/>
    </row>
    <row r="34" spans="1:12" ht="15.75" customHeight="1" x14ac:dyDescent="0.25">
      <c r="A34" s="23">
        <v>7</v>
      </c>
      <c r="B34" s="257">
        <f>'مكافأة  العاملين بالكليات'!B38</f>
        <v>0</v>
      </c>
      <c r="C34" s="504">
        <f>'مكافأة  العاملين بالكليات'!C38</f>
        <v>0</v>
      </c>
      <c r="D34" s="504"/>
      <c r="E34" s="504"/>
      <c r="F34" s="504"/>
      <c r="G34" s="504">
        <f>'مكافأة  العاملين بالكليات'!K38</f>
        <v>0</v>
      </c>
      <c r="H34" s="504"/>
      <c r="I34" s="504"/>
      <c r="J34" s="258">
        <f>'مكافأة  العاملين بالكليات'!N38</f>
        <v>0</v>
      </c>
      <c r="K34" s="431">
        <f>'مكافأة  العاملين بالكليات'!O38</f>
        <v>0</v>
      </c>
      <c r="L34" s="432"/>
    </row>
    <row r="35" spans="1:12" ht="15.75" customHeight="1" x14ac:dyDescent="0.25">
      <c r="A35" s="23">
        <v>8</v>
      </c>
      <c r="B35" s="257">
        <f>'مكافأة  العاملين بالكليات'!B39</f>
        <v>0</v>
      </c>
      <c r="C35" s="504">
        <f>'مكافأة  العاملين بالكليات'!C39</f>
        <v>0</v>
      </c>
      <c r="D35" s="504"/>
      <c r="E35" s="504"/>
      <c r="F35" s="504"/>
      <c r="G35" s="504">
        <f>'مكافأة  العاملين بالكليات'!K39</f>
        <v>0</v>
      </c>
      <c r="H35" s="504"/>
      <c r="I35" s="504"/>
      <c r="J35" s="258">
        <f>'مكافأة  العاملين بالكليات'!N39</f>
        <v>0</v>
      </c>
      <c r="K35" s="431">
        <f>'مكافأة  العاملين بالكليات'!O39</f>
        <v>0</v>
      </c>
      <c r="L35" s="432"/>
    </row>
    <row r="36" spans="1:12" ht="15.75" customHeight="1" x14ac:dyDescent="0.25">
      <c r="A36" s="23">
        <v>9</v>
      </c>
      <c r="B36" s="257">
        <f>'مكافأة  العاملين بالكليات'!B40</f>
        <v>0</v>
      </c>
      <c r="C36" s="504">
        <f>'مكافأة  العاملين بالكليات'!C40</f>
        <v>0</v>
      </c>
      <c r="D36" s="504"/>
      <c r="E36" s="504"/>
      <c r="F36" s="504"/>
      <c r="G36" s="504">
        <f>'مكافأة  العاملين بالكليات'!K40</f>
        <v>0</v>
      </c>
      <c r="H36" s="504"/>
      <c r="I36" s="504"/>
      <c r="J36" s="258">
        <f>'مكافأة  العاملين بالكليات'!N40</f>
        <v>0</v>
      </c>
      <c r="K36" s="431">
        <f>'مكافأة  العاملين بالكليات'!O40</f>
        <v>0</v>
      </c>
      <c r="L36" s="432"/>
    </row>
    <row r="37" spans="1:12" ht="15.75" customHeight="1" x14ac:dyDescent="0.25">
      <c r="A37" s="23">
        <v>10</v>
      </c>
      <c r="B37" s="257">
        <f>'مكافأة  العاملين بالكليات'!B41</f>
        <v>0</v>
      </c>
      <c r="C37" s="504">
        <f>'مكافأة  العاملين بالكليات'!C41</f>
        <v>0</v>
      </c>
      <c r="D37" s="504"/>
      <c r="E37" s="504"/>
      <c r="F37" s="504"/>
      <c r="G37" s="504">
        <f>'مكافأة  العاملين بالكليات'!K41</f>
        <v>0</v>
      </c>
      <c r="H37" s="504"/>
      <c r="I37" s="504"/>
      <c r="J37" s="258">
        <f>'مكافأة  العاملين بالكليات'!N41</f>
        <v>0</v>
      </c>
      <c r="K37" s="431">
        <f>'مكافأة  العاملين بالكليات'!O41</f>
        <v>0</v>
      </c>
      <c r="L37" s="432"/>
    </row>
    <row r="38" spans="1:12" ht="15.75" customHeight="1" x14ac:dyDescent="0.25">
      <c r="A38" s="23">
        <v>11</v>
      </c>
      <c r="B38" s="257">
        <f>'مكافأة  العاملين بالكليات'!B42</f>
        <v>0</v>
      </c>
      <c r="C38" s="504">
        <f>'مكافأة  العاملين بالكليات'!C42</f>
        <v>0</v>
      </c>
      <c r="D38" s="504"/>
      <c r="E38" s="504"/>
      <c r="F38" s="504"/>
      <c r="G38" s="504">
        <f>'مكافأة  العاملين بالكليات'!K42</f>
        <v>0</v>
      </c>
      <c r="H38" s="504"/>
      <c r="I38" s="504"/>
      <c r="J38" s="258">
        <f>'مكافأة  العاملين بالكليات'!N42</f>
        <v>0</v>
      </c>
      <c r="K38" s="431">
        <f>'مكافأة  العاملين بالكليات'!O42</f>
        <v>0</v>
      </c>
      <c r="L38" s="432"/>
    </row>
    <row r="39" spans="1:12" ht="15.75" customHeight="1" x14ac:dyDescent="0.25">
      <c r="A39" s="23">
        <v>12</v>
      </c>
      <c r="B39" s="257">
        <f>'مكافأة  العاملين بالكليات'!B43</f>
        <v>0</v>
      </c>
      <c r="C39" s="504">
        <f>'مكافأة  العاملين بالكليات'!C43</f>
        <v>0</v>
      </c>
      <c r="D39" s="504"/>
      <c r="E39" s="504"/>
      <c r="F39" s="504"/>
      <c r="G39" s="504">
        <f>'مكافأة  العاملين بالكليات'!K43</f>
        <v>0</v>
      </c>
      <c r="H39" s="504"/>
      <c r="I39" s="504"/>
      <c r="J39" s="258">
        <f>'مكافأة  العاملين بالكليات'!N43</f>
        <v>0</v>
      </c>
      <c r="K39" s="431">
        <f>'مكافأة  العاملين بالكليات'!O43</f>
        <v>0</v>
      </c>
      <c r="L39" s="432"/>
    </row>
    <row r="40" spans="1:12" ht="15.75" customHeight="1" x14ac:dyDescent="0.25">
      <c r="A40" s="23">
        <v>13</v>
      </c>
      <c r="B40" s="257">
        <f>'مكافأة  العاملين بالكليات'!B44</f>
        <v>0</v>
      </c>
      <c r="C40" s="504">
        <f>'مكافأة  العاملين بالكليات'!C44</f>
        <v>0</v>
      </c>
      <c r="D40" s="504"/>
      <c r="E40" s="504"/>
      <c r="F40" s="504"/>
      <c r="G40" s="504">
        <f>'مكافأة  العاملين بالكليات'!K44</f>
        <v>0</v>
      </c>
      <c r="H40" s="504"/>
      <c r="I40" s="504"/>
      <c r="J40" s="258">
        <f>'مكافأة  العاملين بالكليات'!N44</f>
        <v>0</v>
      </c>
      <c r="K40" s="431">
        <f>'مكافأة  العاملين بالكليات'!O44</f>
        <v>0</v>
      </c>
      <c r="L40" s="432"/>
    </row>
    <row r="41" spans="1:12" ht="15.75" customHeight="1" x14ac:dyDescent="0.25">
      <c r="A41" s="23">
        <v>14</v>
      </c>
      <c r="B41" s="257">
        <f>'مكافأة  العاملين بالكليات'!B45</f>
        <v>0</v>
      </c>
      <c r="C41" s="504">
        <f>'مكافأة  العاملين بالكليات'!C45</f>
        <v>0</v>
      </c>
      <c r="D41" s="504"/>
      <c r="E41" s="504"/>
      <c r="F41" s="504"/>
      <c r="G41" s="504">
        <f>'مكافأة  العاملين بالكليات'!K45</f>
        <v>0</v>
      </c>
      <c r="H41" s="504"/>
      <c r="I41" s="504"/>
      <c r="J41" s="258">
        <f>'مكافأة  العاملين بالكليات'!N45</f>
        <v>0</v>
      </c>
      <c r="K41" s="431">
        <f>'مكافأة  العاملين بالكليات'!O45</f>
        <v>0</v>
      </c>
      <c r="L41" s="432"/>
    </row>
    <row r="42" spans="1:12" ht="15.75" customHeight="1" x14ac:dyDescent="0.25">
      <c r="A42" s="23">
        <v>15</v>
      </c>
      <c r="B42" s="257">
        <f>'مكافأة  العاملين بالكليات'!B46</f>
        <v>0</v>
      </c>
      <c r="C42" s="504">
        <f>'مكافأة  العاملين بالكليات'!C46</f>
        <v>0</v>
      </c>
      <c r="D42" s="504"/>
      <c r="E42" s="504"/>
      <c r="F42" s="504"/>
      <c r="G42" s="504">
        <f>'مكافأة  العاملين بالكليات'!K46</f>
        <v>0</v>
      </c>
      <c r="H42" s="504"/>
      <c r="I42" s="504"/>
      <c r="J42" s="258">
        <f>'مكافأة  العاملين بالكليات'!N46</f>
        <v>0</v>
      </c>
      <c r="K42" s="431">
        <f>'مكافأة  العاملين بالكليات'!O46</f>
        <v>0</v>
      </c>
      <c r="L42" s="432"/>
    </row>
    <row r="43" spans="1:12" ht="15.75" customHeight="1" x14ac:dyDescent="0.25">
      <c r="A43" s="23">
        <v>16</v>
      </c>
      <c r="B43" s="257">
        <f>'مكافأة  العاملين بالكليات'!B47</f>
        <v>0</v>
      </c>
      <c r="C43" s="504">
        <f>'مكافأة  العاملين بالكليات'!C47</f>
        <v>0</v>
      </c>
      <c r="D43" s="504"/>
      <c r="E43" s="504"/>
      <c r="F43" s="504"/>
      <c r="G43" s="504">
        <f>'مكافأة  العاملين بالكليات'!K47</f>
        <v>0</v>
      </c>
      <c r="H43" s="504"/>
      <c r="I43" s="504"/>
      <c r="J43" s="258">
        <f>'مكافأة  العاملين بالكليات'!N47</f>
        <v>0</v>
      </c>
      <c r="K43" s="431">
        <f>'مكافأة  العاملين بالكليات'!O47</f>
        <v>0</v>
      </c>
      <c r="L43" s="432"/>
    </row>
    <row r="44" spans="1:12" ht="15.75" customHeight="1" x14ac:dyDescent="0.25">
      <c r="A44" s="23">
        <v>17</v>
      </c>
      <c r="B44" s="257">
        <f>'مكافأة  العاملين بالكليات'!B48</f>
        <v>0</v>
      </c>
      <c r="C44" s="504">
        <f>'مكافأة  العاملين بالكليات'!C48</f>
        <v>0</v>
      </c>
      <c r="D44" s="504"/>
      <c r="E44" s="504"/>
      <c r="F44" s="504"/>
      <c r="G44" s="504">
        <f>'مكافأة  العاملين بالكليات'!K48</f>
        <v>0</v>
      </c>
      <c r="H44" s="504"/>
      <c r="I44" s="504"/>
      <c r="J44" s="258">
        <f>'مكافأة  العاملين بالكليات'!N48</f>
        <v>0</v>
      </c>
      <c r="K44" s="431">
        <f>'مكافأة  العاملين بالكليات'!O48</f>
        <v>0</v>
      </c>
      <c r="L44" s="432"/>
    </row>
    <row r="45" spans="1:12" ht="15.75" customHeight="1" x14ac:dyDescent="0.25">
      <c r="A45" s="23">
        <v>18</v>
      </c>
      <c r="B45" s="257">
        <f>'مكافأة  العاملين بالكليات'!B49</f>
        <v>0</v>
      </c>
      <c r="C45" s="504">
        <f>'مكافأة  العاملين بالكليات'!C49</f>
        <v>0</v>
      </c>
      <c r="D45" s="504"/>
      <c r="E45" s="504"/>
      <c r="F45" s="504"/>
      <c r="G45" s="504">
        <f>'مكافأة  العاملين بالكليات'!K49</f>
        <v>0</v>
      </c>
      <c r="H45" s="504"/>
      <c r="I45" s="504"/>
      <c r="J45" s="258">
        <f>'مكافأة  العاملين بالكليات'!N49</f>
        <v>0</v>
      </c>
      <c r="K45" s="431">
        <f>'مكافأة  العاملين بالكليات'!O49</f>
        <v>0</v>
      </c>
      <c r="L45" s="432"/>
    </row>
    <row r="46" spans="1:12" ht="15.75" customHeight="1" x14ac:dyDescent="0.25">
      <c r="A46" s="23">
        <v>19</v>
      </c>
      <c r="B46" s="257">
        <f>'مكافأة  العاملين بالكليات'!B50</f>
        <v>0</v>
      </c>
      <c r="C46" s="504">
        <f>'مكافأة  العاملين بالكليات'!C50</f>
        <v>0</v>
      </c>
      <c r="D46" s="504"/>
      <c r="E46" s="504"/>
      <c r="F46" s="504"/>
      <c r="G46" s="504">
        <f>'مكافأة  العاملين بالكليات'!K50</f>
        <v>0</v>
      </c>
      <c r="H46" s="504"/>
      <c r="I46" s="504"/>
      <c r="J46" s="258">
        <f>'مكافأة  العاملين بالكليات'!N50</f>
        <v>0</v>
      </c>
      <c r="K46" s="431">
        <f>'مكافأة  العاملين بالكليات'!O50</f>
        <v>0</v>
      </c>
      <c r="L46" s="432"/>
    </row>
    <row r="47" spans="1:12" ht="15.75" customHeight="1" thickBot="1" x14ac:dyDescent="0.3">
      <c r="A47" s="209">
        <v>20</v>
      </c>
      <c r="B47" s="251">
        <f>'مكافأة  العاملين بالكليات'!B51</f>
        <v>0</v>
      </c>
      <c r="C47" s="505">
        <f>'مكافأة  العاملين بالكليات'!C51</f>
        <v>0</v>
      </c>
      <c r="D47" s="505"/>
      <c r="E47" s="505"/>
      <c r="F47" s="505"/>
      <c r="G47" s="505">
        <f>'مكافأة  العاملين بالكليات'!K51</f>
        <v>0</v>
      </c>
      <c r="H47" s="505"/>
      <c r="I47" s="505"/>
      <c r="J47" s="259">
        <f>'مكافأة  العاملين بالكليات'!N51</f>
        <v>0</v>
      </c>
      <c r="K47" s="433">
        <f>'مكافأة  العاملين بالكليات'!O51</f>
        <v>0</v>
      </c>
      <c r="L47" s="434"/>
    </row>
    <row r="48" spans="1:12" ht="15.75" customHeight="1" thickBot="1" x14ac:dyDescent="0.3">
      <c r="A48" s="584" t="s">
        <v>51</v>
      </c>
      <c r="B48" s="585"/>
      <c r="C48" s="585"/>
      <c r="D48" s="585"/>
      <c r="E48" s="585"/>
      <c r="F48" s="585"/>
      <c r="G48" s="585"/>
      <c r="H48" s="585"/>
      <c r="I48" s="586"/>
      <c r="J48" s="248">
        <f>SUM(J28:J47)</f>
        <v>0</v>
      </c>
      <c r="K48" s="590"/>
      <c r="L48" s="590"/>
    </row>
    <row r="49" spans="1:12" ht="6" customHeight="1" thickBot="1" x14ac:dyDescent="0.3">
      <c r="B49" s="224"/>
      <c r="C49" s="591"/>
      <c r="D49" s="591"/>
      <c r="E49" s="592"/>
      <c r="F49" s="592"/>
      <c r="G49" s="592"/>
      <c r="H49" s="592"/>
      <c r="I49" s="592"/>
      <c r="J49" s="126"/>
      <c r="K49" s="590"/>
      <c r="L49" s="590"/>
    </row>
    <row r="50" spans="1:12" ht="15.75" customHeight="1" x14ac:dyDescent="0.25">
      <c r="A50" s="449" t="s">
        <v>163</v>
      </c>
      <c r="B50" s="450"/>
      <c r="C50" s="450"/>
      <c r="D50" s="450"/>
      <c r="E50" s="450"/>
      <c r="F50" s="450"/>
      <c r="G50" s="450"/>
      <c r="H50" s="450"/>
      <c r="I50" s="450"/>
      <c r="J50" s="450"/>
      <c r="K50" s="450"/>
      <c r="L50" s="451"/>
    </row>
    <row r="51" spans="1:12" ht="15.75" customHeight="1" thickBot="1" x14ac:dyDescent="0.3">
      <c r="A51" s="231" t="s">
        <v>0</v>
      </c>
      <c r="B51" s="232" t="s">
        <v>72</v>
      </c>
      <c r="C51" s="515" t="s">
        <v>2</v>
      </c>
      <c r="D51" s="519"/>
      <c r="E51" s="519"/>
      <c r="F51" s="516"/>
      <c r="G51" s="515" t="s">
        <v>162</v>
      </c>
      <c r="H51" s="519"/>
      <c r="I51" s="516"/>
      <c r="J51" s="233" t="s">
        <v>24</v>
      </c>
      <c r="K51" s="515" t="s">
        <v>3</v>
      </c>
      <c r="L51" s="589"/>
    </row>
    <row r="52" spans="1:12" ht="15.75" customHeight="1" x14ac:dyDescent="0.25">
      <c r="A52" s="216">
        <v>1</v>
      </c>
      <c r="B52" s="255">
        <f>'مكافأة  العاملين بالكليات'!B56</f>
        <v>0</v>
      </c>
      <c r="C52" s="524">
        <f>'مكافأة  العاملين بالكليات'!C56</f>
        <v>0</v>
      </c>
      <c r="D52" s="524"/>
      <c r="E52" s="524"/>
      <c r="F52" s="524"/>
      <c r="G52" s="524">
        <f>'مكافأة  العاملين بالكليات'!G56</f>
        <v>0</v>
      </c>
      <c r="H52" s="524"/>
      <c r="I52" s="524"/>
      <c r="J52" s="256">
        <f>'مكافأة  العاملين بالكليات'!J56</f>
        <v>0</v>
      </c>
      <c r="K52" s="587">
        <f>'مكافأة  العاملين بالكليات'!K56</f>
        <v>0</v>
      </c>
      <c r="L52" s="588"/>
    </row>
    <row r="53" spans="1:12" ht="15.75" customHeight="1" x14ac:dyDescent="0.25">
      <c r="A53" s="23">
        <v>2</v>
      </c>
      <c r="B53" s="257">
        <f>'مكافأة  العاملين بالكليات'!B57</f>
        <v>0</v>
      </c>
      <c r="C53" s="504">
        <f>'مكافأة  العاملين بالكليات'!C57</f>
        <v>0</v>
      </c>
      <c r="D53" s="504"/>
      <c r="E53" s="504"/>
      <c r="F53" s="504"/>
      <c r="G53" s="504">
        <f>'مكافأة  العاملين بالكليات'!G57</f>
        <v>0</v>
      </c>
      <c r="H53" s="504"/>
      <c r="I53" s="504"/>
      <c r="J53" s="258">
        <f>'مكافأة  العاملين بالكليات'!J57</f>
        <v>0</v>
      </c>
      <c r="K53" s="431">
        <f>'مكافأة  العاملين بالكليات'!K57</f>
        <v>0</v>
      </c>
      <c r="L53" s="432"/>
    </row>
    <row r="54" spans="1:12" x14ac:dyDescent="0.25">
      <c r="A54" s="23">
        <v>3</v>
      </c>
      <c r="B54" s="257">
        <f>'مكافأة  العاملين بالكليات'!B58</f>
        <v>0</v>
      </c>
      <c r="C54" s="504">
        <f>'مكافأة  العاملين بالكليات'!C58</f>
        <v>0</v>
      </c>
      <c r="D54" s="504"/>
      <c r="E54" s="504"/>
      <c r="F54" s="504"/>
      <c r="G54" s="504">
        <f>'مكافأة  العاملين بالكليات'!G58</f>
        <v>0</v>
      </c>
      <c r="H54" s="504"/>
      <c r="I54" s="504"/>
      <c r="J54" s="258">
        <f>'مكافأة  العاملين بالكليات'!J58</f>
        <v>0</v>
      </c>
      <c r="K54" s="431">
        <f>'مكافأة  العاملين بالكليات'!K58</f>
        <v>0</v>
      </c>
      <c r="L54" s="432"/>
    </row>
    <row r="55" spans="1:12" ht="15" customHeight="1" x14ac:dyDescent="0.25">
      <c r="A55" s="23">
        <v>4</v>
      </c>
      <c r="B55" s="257">
        <f>'مكافأة  العاملين بالكليات'!B59</f>
        <v>0</v>
      </c>
      <c r="C55" s="504">
        <f>'مكافأة  العاملين بالكليات'!C59</f>
        <v>0</v>
      </c>
      <c r="D55" s="504"/>
      <c r="E55" s="504"/>
      <c r="F55" s="504"/>
      <c r="G55" s="504">
        <f>'مكافأة  العاملين بالكليات'!G59</f>
        <v>0</v>
      </c>
      <c r="H55" s="504"/>
      <c r="I55" s="504"/>
      <c r="J55" s="258">
        <f>'مكافأة  العاملين بالكليات'!J59</f>
        <v>0</v>
      </c>
      <c r="K55" s="431">
        <f>'مكافأة  العاملين بالكليات'!K59</f>
        <v>0</v>
      </c>
      <c r="L55" s="432"/>
    </row>
    <row r="56" spans="1:12" x14ac:dyDescent="0.25">
      <c r="A56" s="23">
        <v>5</v>
      </c>
      <c r="B56" s="257">
        <f>'مكافأة  العاملين بالكليات'!B60</f>
        <v>0</v>
      </c>
      <c r="C56" s="504">
        <f>'مكافأة  العاملين بالكليات'!C60</f>
        <v>0</v>
      </c>
      <c r="D56" s="504"/>
      <c r="E56" s="504"/>
      <c r="F56" s="504"/>
      <c r="G56" s="504">
        <f>'مكافأة  العاملين بالكليات'!G60</f>
        <v>0</v>
      </c>
      <c r="H56" s="504"/>
      <c r="I56" s="504"/>
      <c r="J56" s="258">
        <f>'مكافأة  العاملين بالكليات'!J60</f>
        <v>0</v>
      </c>
      <c r="K56" s="431">
        <f>'مكافأة  العاملين بالكليات'!K60</f>
        <v>0</v>
      </c>
      <c r="L56" s="432"/>
    </row>
    <row r="57" spans="1:12" x14ac:dyDescent="0.25">
      <c r="A57" s="23">
        <v>6</v>
      </c>
      <c r="B57" s="257">
        <f>'مكافأة  العاملين بالكليات'!B61</f>
        <v>0</v>
      </c>
      <c r="C57" s="504">
        <f>'مكافأة  العاملين بالكليات'!C61</f>
        <v>0</v>
      </c>
      <c r="D57" s="504"/>
      <c r="E57" s="504"/>
      <c r="F57" s="504"/>
      <c r="G57" s="504">
        <f>'مكافأة  العاملين بالكليات'!G61</f>
        <v>0</v>
      </c>
      <c r="H57" s="504"/>
      <c r="I57" s="504"/>
      <c r="J57" s="258">
        <f>'مكافأة  العاملين بالكليات'!J61</f>
        <v>0</v>
      </c>
      <c r="K57" s="431">
        <f>'مكافأة  العاملين بالكليات'!K61</f>
        <v>0</v>
      </c>
      <c r="L57" s="432"/>
    </row>
    <row r="58" spans="1:12" x14ac:dyDescent="0.25">
      <c r="A58" s="23">
        <v>7</v>
      </c>
      <c r="B58" s="257">
        <f>'مكافأة  العاملين بالكليات'!B62</f>
        <v>0</v>
      </c>
      <c r="C58" s="504">
        <f>'مكافأة  العاملين بالكليات'!C62</f>
        <v>0</v>
      </c>
      <c r="D58" s="504"/>
      <c r="E58" s="504"/>
      <c r="F58" s="504"/>
      <c r="G58" s="504">
        <f>'مكافأة  العاملين بالكليات'!G62</f>
        <v>0</v>
      </c>
      <c r="H58" s="504"/>
      <c r="I58" s="504"/>
      <c r="J58" s="258">
        <f>'مكافأة  العاملين بالكليات'!J62</f>
        <v>0</v>
      </c>
      <c r="K58" s="431">
        <f>'مكافأة  العاملين بالكليات'!K62</f>
        <v>0</v>
      </c>
      <c r="L58" s="432"/>
    </row>
    <row r="59" spans="1:12" ht="15.75" customHeight="1" x14ac:dyDescent="0.25">
      <c r="A59" s="23">
        <v>8</v>
      </c>
      <c r="B59" s="257">
        <f>'مكافأة  العاملين بالكليات'!B63</f>
        <v>0</v>
      </c>
      <c r="C59" s="504">
        <f>'مكافأة  العاملين بالكليات'!C63</f>
        <v>0</v>
      </c>
      <c r="D59" s="504"/>
      <c r="E59" s="504"/>
      <c r="F59" s="504"/>
      <c r="G59" s="504">
        <f>'مكافأة  العاملين بالكليات'!G63</f>
        <v>0</v>
      </c>
      <c r="H59" s="504"/>
      <c r="I59" s="504"/>
      <c r="J59" s="258">
        <f>'مكافأة  العاملين بالكليات'!J63</f>
        <v>0</v>
      </c>
      <c r="K59" s="431">
        <f>'مكافأة  العاملين بالكليات'!K63</f>
        <v>0</v>
      </c>
      <c r="L59" s="432"/>
    </row>
    <row r="60" spans="1:12" ht="15.75" customHeight="1" x14ac:dyDescent="0.25">
      <c r="A60" s="23">
        <v>9</v>
      </c>
      <c r="B60" s="257">
        <f>'مكافأة  العاملين بالكليات'!B64</f>
        <v>0</v>
      </c>
      <c r="C60" s="504">
        <f>'مكافأة  العاملين بالكليات'!C64</f>
        <v>0</v>
      </c>
      <c r="D60" s="504"/>
      <c r="E60" s="504"/>
      <c r="F60" s="504"/>
      <c r="G60" s="504">
        <f>'مكافأة  العاملين بالكليات'!G64</f>
        <v>0</v>
      </c>
      <c r="H60" s="504"/>
      <c r="I60" s="504"/>
      <c r="J60" s="258">
        <f>'مكافأة  العاملين بالكليات'!J64</f>
        <v>0</v>
      </c>
      <c r="K60" s="431">
        <f>'مكافأة  العاملين بالكليات'!K64</f>
        <v>0</v>
      </c>
      <c r="L60" s="432"/>
    </row>
    <row r="61" spans="1:12" ht="15.75" customHeight="1" thickBot="1" x14ac:dyDescent="0.3">
      <c r="A61" s="209">
        <v>10</v>
      </c>
      <c r="B61" s="251">
        <f>'مكافأة  العاملين بالكليات'!B65</f>
        <v>0</v>
      </c>
      <c r="C61" s="505">
        <f>'مكافأة  العاملين بالكليات'!C65</f>
        <v>0</v>
      </c>
      <c r="D61" s="505"/>
      <c r="E61" s="505"/>
      <c r="F61" s="505"/>
      <c r="G61" s="505">
        <f>'مكافأة  العاملين بالكليات'!G65</f>
        <v>0</v>
      </c>
      <c r="H61" s="505"/>
      <c r="I61" s="505"/>
      <c r="J61" s="259">
        <f>'مكافأة  العاملين بالكليات'!J65</f>
        <v>0</v>
      </c>
      <c r="K61" s="433">
        <f>'مكافأة  العاملين بالكليات'!K65</f>
        <v>0</v>
      </c>
      <c r="L61" s="434"/>
    </row>
    <row r="62" spans="1:12" ht="15.75" customHeight="1" thickBot="1" x14ac:dyDescent="0.3">
      <c r="A62" s="581" t="s">
        <v>51</v>
      </c>
      <c r="B62" s="582"/>
      <c r="C62" s="582"/>
      <c r="D62" s="582"/>
      <c r="E62" s="582"/>
      <c r="F62" s="582"/>
      <c r="G62" s="582"/>
      <c r="H62" s="582"/>
      <c r="I62" s="583"/>
      <c r="J62" s="249"/>
      <c r="K62" s="84"/>
      <c r="L62" s="84"/>
    </row>
    <row r="63" spans="1:12" ht="15.75" customHeight="1" thickBot="1" x14ac:dyDescent="0.3">
      <c r="A63" s="41"/>
      <c r="B63" s="41"/>
      <c r="C63" s="62"/>
      <c r="D63" s="62"/>
      <c r="E63" s="63"/>
      <c r="F63" s="64"/>
      <c r="G63" s="64"/>
      <c r="H63" s="62"/>
      <c r="I63" s="65"/>
      <c r="J63" s="40"/>
      <c r="K63" s="84"/>
      <c r="L63" s="84"/>
    </row>
    <row r="64" spans="1:12" x14ac:dyDescent="0.25">
      <c r="A64" s="354" t="s">
        <v>134</v>
      </c>
      <c r="B64" s="355"/>
      <c r="C64" s="475">
        <f>'مكافأة  العاملين بالكليات'!C69</f>
        <v>0</v>
      </c>
      <c r="D64" s="476"/>
    </row>
    <row r="65" spans="1:4" x14ac:dyDescent="0.25">
      <c r="A65" s="302" t="s">
        <v>16</v>
      </c>
      <c r="B65" s="303"/>
      <c r="C65" s="579">
        <f>'مكافأة  العاملين بالكليات'!C70</f>
        <v>0</v>
      </c>
      <c r="D65" s="580"/>
    </row>
    <row r="66" spans="1:4" ht="15.75" thickBot="1" x14ac:dyDescent="0.3">
      <c r="A66" s="344" t="s">
        <v>10</v>
      </c>
      <c r="B66" s="345"/>
      <c r="C66" s="466">
        <f>'مكافأة  العاملين بالكليات'!C71</f>
        <v>0</v>
      </c>
      <c r="D66" s="467"/>
    </row>
  </sheetData>
  <sheetProtection algorithmName="SHA-512" hashValue="CGGunPQsKSMco1zBa2YoEwPwp2M3TofC/y66uJEe9TbidXBOXxcfq78t1lE4+rCE2Vi6eusktUCK/27C+FBoDw==" saltValue="jAnv2Z5qkI/2DDsp5Jt+Yw==" spinCount="100000" sheet="1" formatCells="0" formatColumns="0" formatRows="0" insertColumns="0" insertRows="0" insertHyperlinks="0" deleteColumns="0" deleteRows="0" sort="0" autoFilter="0" pivotTables="0"/>
  <mergeCells count="154">
    <mergeCell ref="A6:B6"/>
    <mergeCell ref="C6:D6"/>
    <mergeCell ref="F6:G6"/>
    <mergeCell ref="H6:I6"/>
    <mergeCell ref="C19:D19"/>
    <mergeCell ref="K19:L19"/>
    <mergeCell ref="K15:L15"/>
    <mergeCell ref="K13:L13"/>
    <mergeCell ref="K14:L14"/>
    <mergeCell ref="A8:B8"/>
    <mergeCell ref="C8:D8"/>
    <mergeCell ref="F8:G8"/>
    <mergeCell ref="H8:I8"/>
    <mergeCell ref="A11:L11"/>
    <mergeCell ref="K12:L12"/>
    <mergeCell ref="A26:L26"/>
    <mergeCell ref="E18:I18"/>
    <mergeCell ref="E19:I19"/>
    <mergeCell ref="K45:L45"/>
    <mergeCell ref="A15:I15"/>
    <mergeCell ref="C12:F12"/>
    <mergeCell ref="K43:L43"/>
    <mergeCell ref="K44:L44"/>
    <mergeCell ref="K41:L41"/>
    <mergeCell ref="K42:L42"/>
    <mergeCell ref="K39:L39"/>
    <mergeCell ref="K40:L40"/>
    <mergeCell ref="K37:L37"/>
    <mergeCell ref="K38:L38"/>
    <mergeCell ref="K35:L35"/>
    <mergeCell ref="K36:L36"/>
    <mergeCell ref="K33:L33"/>
    <mergeCell ref="K34:L34"/>
    <mergeCell ref="K31:L31"/>
    <mergeCell ref="K32:L32"/>
    <mergeCell ref="K29:L29"/>
    <mergeCell ref="K30:L30"/>
    <mergeCell ref="K27:L27"/>
    <mergeCell ref="K28:L28"/>
    <mergeCell ref="E20:I20"/>
    <mergeCell ref="E21:I21"/>
    <mergeCell ref="E22:I22"/>
    <mergeCell ref="E23:I23"/>
    <mergeCell ref="A24:I24"/>
    <mergeCell ref="B1:D4"/>
    <mergeCell ref="E1:J4"/>
    <mergeCell ref="C13:F13"/>
    <mergeCell ref="C14:F14"/>
    <mergeCell ref="G12:I12"/>
    <mergeCell ref="G13:I13"/>
    <mergeCell ref="G14:I14"/>
    <mergeCell ref="A17:L17"/>
    <mergeCell ref="C23:D23"/>
    <mergeCell ref="K23:L23"/>
    <mergeCell ref="K24:L24"/>
    <mergeCell ref="K21:L21"/>
    <mergeCell ref="C22:D22"/>
    <mergeCell ref="K22:L22"/>
    <mergeCell ref="C20:D20"/>
    <mergeCell ref="K20:L20"/>
    <mergeCell ref="C21:D21"/>
    <mergeCell ref="C18:D18"/>
    <mergeCell ref="K18:L18"/>
    <mergeCell ref="C30:F30"/>
    <mergeCell ref="G30:I30"/>
    <mergeCell ref="C31:F31"/>
    <mergeCell ref="G31:I31"/>
    <mergeCell ref="C32:F32"/>
    <mergeCell ref="G32:I32"/>
    <mergeCell ref="C27:F27"/>
    <mergeCell ref="G27:I27"/>
    <mergeCell ref="C28:F28"/>
    <mergeCell ref="G28:I28"/>
    <mergeCell ref="C29:F29"/>
    <mergeCell ref="G29:I29"/>
    <mergeCell ref="C36:F36"/>
    <mergeCell ref="G36:I36"/>
    <mergeCell ref="C37:F37"/>
    <mergeCell ref="G37:I37"/>
    <mergeCell ref="C38:F38"/>
    <mergeCell ref="G38:I38"/>
    <mergeCell ref="C33:F33"/>
    <mergeCell ref="G33:I33"/>
    <mergeCell ref="C34:F34"/>
    <mergeCell ref="G34:I34"/>
    <mergeCell ref="C35:F35"/>
    <mergeCell ref="G35:I35"/>
    <mergeCell ref="C42:F42"/>
    <mergeCell ref="G42:I42"/>
    <mergeCell ref="C43:F43"/>
    <mergeCell ref="G43:I43"/>
    <mergeCell ref="C44:F44"/>
    <mergeCell ref="G44:I44"/>
    <mergeCell ref="C39:F39"/>
    <mergeCell ref="G39:I39"/>
    <mergeCell ref="C40:F40"/>
    <mergeCell ref="G40:I40"/>
    <mergeCell ref="C41:F41"/>
    <mergeCell ref="G41:I41"/>
    <mergeCell ref="A48:I48"/>
    <mergeCell ref="A50:L50"/>
    <mergeCell ref="C51:F51"/>
    <mergeCell ref="G51:I51"/>
    <mergeCell ref="C52:F52"/>
    <mergeCell ref="G52:I52"/>
    <mergeCell ref="C45:F45"/>
    <mergeCell ref="G45:I45"/>
    <mergeCell ref="C46:F46"/>
    <mergeCell ref="G46:I46"/>
    <mergeCell ref="C47:F47"/>
    <mergeCell ref="G47:I47"/>
    <mergeCell ref="K52:L52"/>
    <mergeCell ref="K51:L51"/>
    <mergeCell ref="K48:L48"/>
    <mergeCell ref="C49:D49"/>
    <mergeCell ref="E49:G49"/>
    <mergeCell ref="H49:I49"/>
    <mergeCell ref="K49:L49"/>
    <mergeCell ref="K46:L46"/>
    <mergeCell ref="K47:L47"/>
    <mergeCell ref="C57:F57"/>
    <mergeCell ref="G57:I57"/>
    <mergeCell ref="K57:L57"/>
    <mergeCell ref="C58:F58"/>
    <mergeCell ref="G58:I58"/>
    <mergeCell ref="K58:L58"/>
    <mergeCell ref="C53:F53"/>
    <mergeCell ref="G53:I53"/>
    <mergeCell ref="C54:F54"/>
    <mergeCell ref="G54:I54"/>
    <mergeCell ref="K54:L54"/>
    <mergeCell ref="C55:F55"/>
    <mergeCell ref="G55:I55"/>
    <mergeCell ref="K55:L55"/>
    <mergeCell ref="C56:F56"/>
    <mergeCell ref="G56:I56"/>
    <mergeCell ref="K56:L56"/>
    <mergeCell ref="K53:L53"/>
    <mergeCell ref="C64:D64"/>
    <mergeCell ref="A65:B65"/>
    <mergeCell ref="C65:D65"/>
    <mergeCell ref="A66:B66"/>
    <mergeCell ref="C66:D66"/>
    <mergeCell ref="K59:L59"/>
    <mergeCell ref="C60:F60"/>
    <mergeCell ref="G60:I60"/>
    <mergeCell ref="K60:L60"/>
    <mergeCell ref="C61:F61"/>
    <mergeCell ref="G61:I61"/>
    <mergeCell ref="K61:L61"/>
    <mergeCell ref="C59:F59"/>
    <mergeCell ref="G59:I59"/>
    <mergeCell ref="A62:I62"/>
    <mergeCell ref="A64:B64"/>
  </mergeCells>
  <conditionalFormatting sqref="C6:D6 H6:I6 C8:D8 B13:L14 B19:L23 B28:L47 B52:L61 C64:D66">
    <cfRule type="cellIs" dxfId="3" priority="1" operator="equal">
      <formula>0</formula>
    </cfRule>
  </conditionalFormatting>
  <conditionalFormatting sqref="J19:J25 J15 J48:J49">
    <cfRule type="cellIs" dxfId="2" priority="2" operator="equal">
      <formula>0</formula>
    </cfRule>
  </conditionalFormatting>
  <conditionalFormatting sqref="K15:L15 K19:L25 B25:I25 K48:L49 B49:I49">
    <cfRule type="cellIs" dxfId="1" priority="3" operator="equal">
      <formula>0</formula>
    </cfRule>
  </conditionalFormatting>
  <conditionalFormatting sqref="L8">
    <cfRule type="cellIs" dxfId="0" priority="5" operator="equal">
      <formula>0</formula>
    </cfRule>
  </conditionalFormatting>
  <pageMargins left="0.7" right="0.7" top="0.75" bottom="0.75" header="0.3" footer="0.3"/>
  <pageSetup scale="66" fitToHeight="2" orientation="portrait" r:id="rId1"/>
  <headerFooter>
    <oddFooter>&amp;CPage &amp;P&amp;Rملاحظة: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دراسة الجدوى </vt:lpstr>
      <vt:lpstr>الموازنة المالية </vt:lpstr>
      <vt:lpstr>الموازنة المالية التفصيلية</vt:lpstr>
      <vt:lpstr>مكافأة التدريس</vt:lpstr>
      <vt:lpstr>مسير مكافأة التدريس </vt:lpstr>
      <vt:lpstr>مكافأة  العاملين بالكليات</vt:lpstr>
      <vt:lpstr>مسير العاملين بالكليات</vt:lpstr>
      <vt:lpstr>'مكافأة  العاملين بالكليات'!Print_Area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Saeedi</dc:creator>
  <cp:lastModifiedBy>KAWTHER ABDULALLH AHMAD SAEEDI</cp:lastModifiedBy>
  <cp:lastPrinted>2025-12-11T04:39:58Z</cp:lastPrinted>
  <dcterms:created xsi:type="dcterms:W3CDTF">2024-12-11T18:27:55Z</dcterms:created>
  <dcterms:modified xsi:type="dcterms:W3CDTF">2025-12-13T07:25:54Z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89c063-1768-4271-b437-f67f866507b2_Enabled">
    <vt:lpwstr>true</vt:lpwstr>
  </property>
  <property fmtid="{D5CDD505-2E9C-101B-9397-08002B2CF9AE}" pid="3" name="MSIP_Label_3d89c063-1768-4271-b437-f67f866507b2_SetDate">
    <vt:lpwstr>2024-12-12T03:16:56Z</vt:lpwstr>
  </property>
  <property fmtid="{D5CDD505-2E9C-101B-9397-08002B2CF9AE}" pid="4" name="MSIP_Label_3d89c063-1768-4271-b437-f67f866507b2_Method">
    <vt:lpwstr>Privileged</vt:lpwstr>
  </property>
  <property fmtid="{D5CDD505-2E9C-101B-9397-08002B2CF9AE}" pid="5" name="MSIP_Label_3d89c063-1768-4271-b437-f67f866507b2_Name">
    <vt:lpwstr>Public</vt:lpwstr>
  </property>
  <property fmtid="{D5CDD505-2E9C-101B-9397-08002B2CF9AE}" pid="6" name="MSIP_Label_3d89c063-1768-4271-b437-f67f866507b2_SiteId">
    <vt:lpwstr>4d2b561f-f7d2-42b0-9cc9-f19a6ed279d0</vt:lpwstr>
  </property>
  <property fmtid="{D5CDD505-2E9C-101B-9397-08002B2CF9AE}" pid="7" name="MSIP_Label_3d89c063-1768-4271-b437-f67f866507b2_ActionId">
    <vt:lpwstr>e24b026e-4bda-43fc-8b0a-db7df8f240c2</vt:lpwstr>
  </property>
  <property fmtid="{D5CDD505-2E9C-101B-9397-08002B2CF9AE}" pid="8" name="MSIP_Label_3d89c063-1768-4271-b437-f67f866507b2_ContentBits">
    <vt:lpwstr>1</vt:lpwstr>
  </property>
</Properties>
</file>